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danieletoffoli/Ubuntu/Teaching/chimfis1/lab/exp/"/>
    </mc:Choice>
  </mc:AlternateContent>
  <xr:revisionPtr revIDLastSave="0" documentId="8_{4D3522D9-0635-FB4A-9317-193FCC4CD394}" xr6:coauthVersionLast="47" xr6:coauthVersionMax="47" xr10:uidLastSave="{00000000-0000-0000-0000-000000000000}"/>
  <bookViews>
    <workbookView xWindow="5900" yWindow="1280" windowWidth="23260" windowHeight="12460" xr2:uid="{00000000-000D-0000-FFFF-FFFF00000000}"/>
  </bookViews>
  <sheets>
    <sheet name="exp data" sheetId="2" r:id="rId1"/>
    <sheet name="elaboration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" i="2" l="1"/>
  <c r="D2" i="2"/>
  <c r="C3" i="2"/>
  <c r="D3" i="2" s="1"/>
  <c r="C4" i="2"/>
  <c r="D4" i="2" s="1"/>
  <c r="C5" i="2"/>
  <c r="D5" i="2" s="1"/>
  <c r="C6" i="2"/>
  <c r="E6" i="2" s="1"/>
  <c r="C7" i="2"/>
  <c r="D7" i="2" s="1"/>
  <c r="C8" i="2"/>
  <c r="E8" i="2" s="1"/>
  <c r="C2" i="2"/>
  <c r="E2" i="2" s="1"/>
  <c r="D8" i="2" l="1"/>
  <c r="E7" i="2"/>
  <c r="D6" i="2"/>
  <c r="E5" i="2"/>
  <c r="E4" i="2"/>
  <c r="E3" i="2"/>
  <c r="C7" i="3"/>
  <c r="F7" i="3" s="1"/>
  <c r="C4" i="3"/>
  <c r="D4" i="3" s="1"/>
  <c r="E4" i="3" s="1"/>
  <c r="C5" i="3"/>
  <c r="F5" i="3" s="1"/>
  <c r="C8" i="3"/>
  <c r="F8" i="3" s="1"/>
  <c r="C6" i="3"/>
  <c r="F6" i="3" s="1"/>
  <c r="C3" i="3"/>
  <c r="D3" i="3" s="1"/>
  <c r="E3" i="3" s="1"/>
  <c r="F3" i="3" l="1"/>
  <c r="G3" i="3"/>
  <c r="H3" i="3" s="1"/>
  <c r="F4" i="3"/>
  <c r="G4" i="3" s="1"/>
  <c r="H4" i="3" s="1"/>
  <c r="D5" i="3"/>
  <c r="E5" i="3" s="1"/>
  <c r="G5" i="3" s="1"/>
  <c r="H5" i="3" s="1"/>
  <c r="D6" i="3"/>
  <c r="E6" i="3" s="1"/>
  <c r="G6" i="3" s="1"/>
  <c r="H6" i="3" s="1"/>
  <c r="D7" i="3"/>
  <c r="E7" i="3" s="1"/>
  <c r="G7" i="3" s="1"/>
  <c r="H7" i="3" s="1"/>
  <c r="D8" i="3"/>
  <c r="E8" i="3" s="1"/>
  <c r="G8" i="3" s="1"/>
  <c r="H8" i="3" s="1"/>
  <c r="C2" i="3"/>
  <c r="F2" i="3" s="1"/>
  <c r="D2" i="3" l="1"/>
  <c r="E2" i="3" s="1"/>
  <c r="G2" i="3" s="1"/>
  <c r="H2" i="3" s="1"/>
</calcChain>
</file>

<file path=xl/sharedStrings.xml><?xml version="1.0" encoding="utf-8"?>
<sst xmlns="http://schemas.openxmlformats.org/spreadsheetml/2006/main" count="16" uniqueCount="15">
  <si>
    <t>a</t>
  </si>
  <si>
    <t>c [M]</t>
  </si>
  <si>
    <t xml:space="preserve">L </t>
  </si>
  <si>
    <t>Kc</t>
  </si>
  <si>
    <r>
      <t xml:space="preserve">log </t>
    </r>
    <r>
      <rPr>
        <b/>
        <sz val="14"/>
        <rFont val="Symbol"/>
        <family val="1"/>
        <charset val="2"/>
      </rPr>
      <t>g±</t>
    </r>
    <r>
      <rPr>
        <b/>
        <sz val="14"/>
        <rFont val="Times New Roman"/>
        <family val="1"/>
      </rPr>
      <t xml:space="preserve"> </t>
    </r>
  </si>
  <si>
    <r>
      <t>g±</t>
    </r>
    <r>
      <rPr>
        <b/>
        <sz val="14"/>
        <rFont val="Times New Roman"/>
        <family val="1"/>
      </rPr>
      <t xml:space="preserve"> </t>
    </r>
  </si>
  <si>
    <r>
      <t>K</t>
    </r>
    <r>
      <rPr>
        <b/>
        <vertAlign val="subscript"/>
        <sz val="14"/>
        <rFont val="Times New Roman"/>
        <family val="1"/>
      </rPr>
      <t>T</t>
    </r>
  </si>
  <si>
    <r>
      <t>pK</t>
    </r>
    <r>
      <rPr>
        <b/>
        <vertAlign val="subscript"/>
        <sz val="14"/>
        <rFont val="Times New Roman"/>
        <family val="1"/>
      </rPr>
      <t>T</t>
    </r>
  </si>
  <si>
    <r>
      <t>k [</t>
    </r>
    <r>
      <rPr>
        <b/>
        <sz val="14"/>
        <rFont val="Symbol"/>
        <family val="1"/>
        <charset val="2"/>
      </rPr>
      <t>W</t>
    </r>
    <r>
      <rPr>
        <b/>
        <sz val="14"/>
        <rFont val="Arial"/>
        <family val="2"/>
      </rPr>
      <t>^-1 cm^-1]</t>
    </r>
  </si>
  <si>
    <r>
      <t xml:space="preserve">L [W-1 </t>
    </r>
    <r>
      <rPr>
        <b/>
        <sz val="14"/>
        <rFont val="Arial"/>
        <family val="2"/>
      </rPr>
      <t>cm^2 mol^-1</t>
    </r>
    <r>
      <rPr>
        <b/>
        <sz val="14"/>
        <rFont val="Symbol"/>
        <family val="1"/>
        <charset val="2"/>
      </rPr>
      <t>]</t>
    </r>
  </si>
  <si>
    <r>
      <t>1/</t>
    </r>
    <r>
      <rPr>
        <b/>
        <sz val="14"/>
        <rFont val="Symbol"/>
        <family val="1"/>
        <charset val="2"/>
      </rPr>
      <t>L</t>
    </r>
  </si>
  <si>
    <r>
      <rPr>
        <b/>
        <sz val="14"/>
        <rFont val="Symbol"/>
        <family val="1"/>
        <charset val="2"/>
      </rPr>
      <t>L</t>
    </r>
    <r>
      <rPr>
        <b/>
        <sz val="14"/>
        <rFont val="Arial"/>
        <family val="2"/>
      </rPr>
      <t>×c</t>
    </r>
  </si>
  <si>
    <r>
      <rPr>
        <b/>
        <sz val="14"/>
        <rFont val="Symbol"/>
        <family val="1"/>
        <charset val="2"/>
      </rPr>
      <t>L</t>
    </r>
    <r>
      <rPr>
        <b/>
        <sz val="14"/>
        <rFont val="Arial"/>
        <family val="2"/>
      </rPr>
      <t>0 (letteratura)</t>
    </r>
  </si>
  <si>
    <r>
      <t>L</t>
    </r>
    <r>
      <rPr>
        <b/>
        <sz val="10"/>
        <rFont val="Symbol"/>
        <family val="1"/>
        <charset val="2"/>
      </rPr>
      <t>0</t>
    </r>
  </si>
  <si>
    <r>
      <t>K</t>
    </r>
    <r>
      <rPr>
        <b/>
        <sz val="11"/>
        <rFont val="Arial"/>
        <family val="2"/>
      </rPr>
      <t>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</si>
</sst>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E+00"/>
  </numFmts>
  <fonts count="11" x14ac:knownFonts="1">
    <font>
      <sz val="12"/>
      <name val="Arial"/>
    </font>
    <font>
      <sz val="8"/>
      <name val="Arial"/>
      <family val="2"/>
    </font>
    <font>
      <sz val="12"/>
      <name val="Arial"/>
      <family val="2"/>
    </font>
    <font>
      <b/>
      <sz val="14"/>
      <name val="Symbol"/>
      <family val="1"/>
      <charset val="2"/>
    </font>
    <font>
      <b/>
      <sz val="14"/>
      <name val="Times New Roman"/>
      <family val="1"/>
    </font>
    <font>
      <b/>
      <vertAlign val="subscript"/>
      <sz val="14"/>
      <name val="Times New Roman"/>
      <family val="1"/>
    </font>
    <font>
      <b/>
      <sz val="14"/>
      <name val="Arial"/>
      <family val="2"/>
    </font>
    <font>
      <b/>
      <sz val="14"/>
      <name val="Symbol"/>
      <family val="1"/>
      <charset val="2"/>
    </font>
    <font>
      <b/>
      <sz val="14"/>
      <name val="Arial"/>
      <family val="2"/>
      <charset val="2"/>
    </font>
    <font>
      <b/>
      <sz val="10"/>
      <name val="Symbol"/>
      <family val="1"/>
      <charset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164" fontId="2" fillId="0" borderId="0" xfId="0" applyNumberFormat="1" applyFont="1" applyAlignment="1">
      <alignment vertical="top" wrapText="1"/>
    </xf>
    <xf numFmtId="164" fontId="2" fillId="0" borderId="0" xfId="0" applyNumberFormat="1" applyFont="1" applyAlignment="1">
      <alignment wrapText="1"/>
    </xf>
    <xf numFmtId="165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6956248889941388"/>
                  <c:y val="5.5241281578638939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y = 2.73120x - 0.02474</a:t>
                    </a:r>
                    <a:br>
                      <a:rPr lang="en-US" sz="1200" b="1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</a:br>
                    <a:r>
                      <a:rPr lang="en-US" sz="1200" b="1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R² = 0.99832</a:t>
                    </a:r>
                    <a:endParaRPr lang="en-US" sz="1200" b="1"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</c:rich>
              </c:tx>
              <c:numFmt formatCode="#,##0.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'exp data'!$D$2:$D$8</c:f>
              <c:numCache>
                <c:formatCode>0.00000E+00</c:formatCode>
                <c:ptCount val="7"/>
                <c:pt idx="0">
                  <c:v>2.0576131687242798E-2</c:v>
                </c:pt>
                <c:pt idx="1">
                  <c:v>3.1210986267166049E-2</c:v>
                </c:pt>
                <c:pt idx="2">
                  <c:v>4.3478260869565216E-2</c:v>
                </c:pt>
                <c:pt idx="3">
                  <c:v>6.1349693251533742E-2</c:v>
                </c:pt>
                <c:pt idx="4">
                  <c:v>8.6244070720137997E-2</c:v>
                </c:pt>
                <c:pt idx="5">
                  <c:v>9.7238428626993403E-2</c:v>
                </c:pt>
                <c:pt idx="6">
                  <c:v>0.13297872340425532</c:v>
                </c:pt>
              </c:numCache>
            </c:numRef>
          </c:xVal>
          <c:yVal>
            <c:numRef>
              <c:f>'exp data'!$E$2:$E$8</c:f>
              <c:numCache>
                <c:formatCode>0.00000E+00</c:formatCode>
                <c:ptCount val="7"/>
                <c:pt idx="0">
                  <c:v>4.8600000000000004E-2</c:v>
                </c:pt>
                <c:pt idx="1">
                  <c:v>8.0099999999999977E-2</c:v>
                </c:pt>
                <c:pt idx="2">
                  <c:v>0.115</c:v>
                </c:pt>
                <c:pt idx="3">
                  <c:v>0.16300000000000001</c:v>
                </c:pt>
                <c:pt idx="4">
                  <c:v>0.2319</c:v>
                </c:pt>
                <c:pt idx="5">
                  <c:v>0.2571</c:v>
                </c:pt>
                <c:pt idx="6">
                  <c:v>0.376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92-1F4C-9D9D-B0CE096BF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7292432"/>
        <c:axId val="284366800"/>
      </c:scatterChart>
      <c:valAx>
        <c:axId val="327292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latin typeface="Arial" panose="020B0604020202020204" pitchFamily="34" charset="0"/>
                    <a:cs typeface="Arial" panose="020B0604020202020204" pitchFamily="34" charset="0"/>
                  </a:rPr>
                  <a:t>1/Λ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4366800"/>
        <c:crosses val="autoZero"/>
        <c:crossBetween val="midCat"/>
      </c:valAx>
      <c:valAx>
        <c:axId val="284366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Λ×c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29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plot </a:t>
            </a:r>
            <a:r>
              <a:rPr lang="en-US" b="1">
                <a:latin typeface="Symbol" pitchFamily="2" charset="2"/>
              </a:rPr>
              <a:t>a</a:t>
            </a:r>
            <a:r>
              <a:rPr lang="en-US" b="1"/>
              <a:t> vc 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elaboration!$A$2:$A$8</c:f>
              <c:numCache>
                <c:formatCode>0.00000</c:formatCode>
                <c:ptCount val="7"/>
                <c:pt idx="0">
                  <c:v>1E-3</c:v>
                </c:pt>
                <c:pt idx="1">
                  <c:v>2.5000000000000001E-3</c:v>
                </c:pt>
                <c:pt idx="2">
                  <c:v>5.0000000000000001E-3</c:v>
                </c:pt>
                <c:pt idx="3">
                  <c:v>0.01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0.05</c:v>
                </c:pt>
              </c:numCache>
            </c:numRef>
          </c:xVal>
          <c:yVal>
            <c:numRef>
              <c:f>elaboration!$C$2:$C$8</c:f>
              <c:numCache>
                <c:formatCode>0.00000E+00</c:formatCode>
                <c:ptCount val="7"/>
                <c:pt idx="0">
                  <c:v>0.124392116713591</c:v>
                </c:pt>
                <c:pt idx="1">
                  <c:v>8.2006654722293307E-2</c:v>
                </c:pt>
                <c:pt idx="2">
                  <c:v>5.8868697210135656E-2</c:v>
                </c:pt>
                <c:pt idx="3">
                  <c:v>4.1719989761965705E-2</c:v>
                </c:pt>
                <c:pt idx="4">
                  <c:v>2.9677501919631429E-2</c:v>
                </c:pt>
                <c:pt idx="5">
                  <c:v>2.6321986178653698E-2</c:v>
                </c:pt>
                <c:pt idx="6">
                  <c:v>1.9247504479140004E-2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CE2-4040-986D-449DF7C10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3689328"/>
        <c:axId val="387117664"/>
      </c:scatterChart>
      <c:valAx>
        <c:axId val="373689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latin typeface="Arial" panose="020B0604020202020204" pitchFamily="34" charset="0"/>
                    <a:cs typeface="Arial" panose="020B0604020202020204" pitchFamily="34" charset="0"/>
                  </a:rPr>
                  <a:t>c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7117664"/>
        <c:crosses val="autoZero"/>
        <c:crossBetween val="midCat"/>
      </c:valAx>
      <c:valAx>
        <c:axId val="387117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latin typeface="Symbol" pitchFamily="2" charset="2"/>
                  </a:rPr>
                  <a:t>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6893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12700</xdr:colOff>
      <xdr:row>3</xdr:row>
      <xdr:rowOff>196850</xdr:rowOff>
    </xdr:from>
    <xdr:to>
      <xdr:col>14</xdr:col>
      <xdr:colOff>368300</xdr:colOff>
      <xdr:row>27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3A7D6A8-5AA6-28A9-94C9-554BC1BFF5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1098550</xdr:colOff>
      <xdr:row>10</xdr:row>
      <xdr:rowOff>209550</xdr:rowOff>
    </xdr:from>
    <xdr:to>
      <xdr:col>7</xdr:col>
      <xdr:colOff>609600</xdr:colOff>
      <xdr:row>28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18A68F2-3000-2F89-2159-064FCF18FA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"/>
  <sheetViews>
    <sheetView tabSelected="1" workbookViewId="0">
      <selection activeCell="C12" sqref="C12"/>
    </sheetView>
  </sheetViews>
  <sheetFormatPr baseColWidth="10" defaultColWidth="8.7109375" defaultRowHeight="16" x14ac:dyDescent="0.2"/>
  <cols>
    <col min="1" max="1" width="13.28515625" style="1" customWidth="1"/>
    <col min="2" max="2" width="15.140625" customWidth="1"/>
    <col min="3" max="3" width="22" customWidth="1"/>
    <col min="4" max="4" width="15.42578125" customWidth="1"/>
    <col min="5" max="5" width="13.7109375" customWidth="1"/>
    <col min="6" max="6" width="15.85546875" customWidth="1"/>
    <col min="7" max="7" width="14" customWidth="1"/>
  </cols>
  <sheetData>
    <row r="1" spans="1:7" s="14" customFormat="1" ht="18" x14ac:dyDescent="0.2">
      <c r="A1" s="9" t="s">
        <v>1</v>
      </c>
      <c r="B1" s="10" t="s">
        <v>8</v>
      </c>
      <c r="C1" s="11" t="s">
        <v>9</v>
      </c>
      <c r="D1" s="10" t="s">
        <v>10</v>
      </c>
      <c r="E1" s="12" t="s">
        <v>11</v>
      </c>
      <c r="F1" s="13" t="s">
        <v>12</v>
      </c>
      <c r="G1" s="9" t="s">
        <v>3</v>
      </c>
    </row>
    <row r="2" spans="1:7" x14ac:dyDescent="0.2">
      <c r="A2" s="2">
        <v>1E-3</v>
      </c>
      <c r="B2" s="5">
        <v>4.8600000000000002E-5</v>
      </c>
      <c r="C2" s="5">
        <f>($B2*1000)/$A2</f>
        <v>48.6</v>
      </c>
      <c r="D2" s="5">
        <f>1/$C2</f>
        <v>2.0576131687242798E-2</v>
      </c>
      <c r="E2" s="5">
        <f>$C2*$A2</f>
        <v>4.8600000000000004E-2</v>
      </c>
      <c r="F2">
        <v>390.7</v>
      </c>
      <c r="G2">
        <f>0.02474/$F$2</f>
        <v>6.3322242129511144E-5</v>
      </c>
    </row>
    <row r="3" spans="1:7" x14ac:dyDescent="0.2">
      <c r="A3" s="3">
        <v>2.5000000000000001E-3</v>
      </c>
      <c r="B3" s="5">
        <v>8.0099999999999995E-5</v>
      </c>
      <c r="C3" s="5">
        <f t="shared" ref="C3:C8" si="0">($B3*1000)/$A3</f>
        <v>32.039999999999992</v>
      </c>
      <c r="D3" s="5">
        <f t="shared" ref="D3:D8" si="1">1/$C3</f>
        <v>3.1210986267166049E-2</v>
      </c>
      <c r="E3" s="5">
        <f t="shared" ref="E3:E8" si="2">$C3*$A3</f>
        <v>8.0099999999999977E-2</v>
      </c>
    </row>
    <row r="4" spans="1:7" x14ac:dyDescent="0.2">
      <c r="A4" s="3">
        <v>5.0000000000000001E-3</v>
      </c>
      <c r="B4" s="5">
        <v>1.15E-4</v>
      </c>
      <c r="C4" s="5">
        <f t="shared" si="0"/>
        <v>23</v>
      </c>
      <c r="D4" s="5">
        <f t="shared" si="1"/>
        <v>4.3478260869565216E-2</v>
      </c>
      <c r="E4" s="5">
        <f t="shared" si="2"/>
        <v>0.115</v>
      </c>
    </row>
    <row r="5" spans="1:7" x14ac:dyDescent="0.2">
      <c r="A5" s="1">
        <v>0.01</v>
      </c>
      <c r="B5" s="5">
        <v>1.63E-4</v>
      </c>
      <c r="C5" s="5">
        <f t="shared" si="0"/>
        <v>16.3</v>
      </c>
      <c r="D5" s="5">
        <f t="shared" si="1"/>
        <v>6.1349693251533742E-2</v>
      </c>
      <c r="E5" s="5">
        <f t="shared" si="2"/>
        <v>0.16300000000000001</v>
      </c>
    </row>
    <row r="6" spans="1:7" x14ac:dyDescent="0.2">
      <c r="A6" s="1">
        <v>0.02</v>
      </c>
      <c r="B6" s="5">
        <v>2.319E-4</v>
      </c>
      <c r="C6" s="5">
        <f t="shared" si="0"/>
        <v>11.594999999999999</v>
      </c>
      <c r="D6" s="5">
        <f t="shared" si="1"/>
        <v>8.6244070720137997E-2</v>
      </c>
      <c r="E6" s="5">
        <f t="shared" si="2"/>
        <v>0.2319</v>
      </c>
    </row>
    <row r="7" spans="1:7" x14ac:dyDescent="0.2">
      <c r="A7" s="3">
        <v>2.5000000000000001E-2</v>
      </c>
      <c r="B7" s="5">
        <v>2.5710000000000002E-4</v>
      </c>
      <c r="C7" s="5">
        <f t="shared" si="0"/>
        <v>10.283999999999999</v>
      </c>
      <c r="D7" s="5">
        <f t="shared" si="1"/>
        <v>9.7238428626993403E-2</v>
      </c>
      <c r="E7" s="5">
        <f t="shared" si="2"/>
        <v>0.2571</v>
      </c>
    </row>
    <row r="8" spans="1:7" x14ac:dyDescent="0.2">
      <c r="A8" s="4">
        <v>0.05</v>
      </c>
      <c r="B8" s="5">
        <v>3.7599999999999998E-4</v>
      </c>
      <c r="C8" s="5">
        <f t="shared" si="0"/>
        <v>7.52</v>
      </c>
      <c r="D8" s="5">
        <f t="shared" si="1"/>
        <v>0.13297872340425532</v>
      </c>
      <c r="E8" s="5">
        <f t="shared" si="2"/>
        <v>0.376</v>
      </c>
    </row>
  </sheetData>
  <phoneticPr fontId="1" type="noConversion"/>
  <pageMargins left="0.75" right="0.75" top="1" bottom="1" header="0.5" footer="0.5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094BB-07E6-DD46-B47E-257F6C37FFC2}">
  <dimension ref="A1:H11"/>
  <sheetViews>
    <sheetView workbookViewId="0">
      <selection activeCell="B2" sqref="B2:B8"/>
    </sheetView>
  </sheetViews>
  <sheetFormatPr baseColWidth="10" defaultColWidth="10.85546875" defaultRowHeight="16" x14ac:dyDescent="0.2"/>
  <cols>
    <col min="1" max="1" width="13.140625" customWidth="1"/>
    <col min="2" max="2" width="12.140625" customWidth="1"/>
    <col min="3" max="3" width="12.42578125" customWidth="1"/>
    <col min="4" max="4" width="11.7109375" bestFit="1" customWidth="1"/>
    <col min="5" max="5" width="11.140625" bestFit="1" customWidth="1"/>
    <col min="6" max="6" width="11.140625" customWidth="1"/>
    <col min="7" max="7" width="14.140625" customWidth="1"/>
    <col min="8" max="8" width="12.140625" bestFit="1" customWidth="1"/>
  </cols>
  <sheetData>
    <row r="1" spans="1:8" ht="21" x14ac:dyDescent="0.2">
      <c r="A1" s="9" t="s">
        <v>1</v>
      </c>
      <c r="B1" s="11" t="s">
        <v>2</v>
      </c>
      <c r="C1" s="15" t="s">
        <v>0</v>
      </c>
      <c r="D1" s="6" t="s">
        <v>4</v>
      </c>
      <c r="E1" s="7" t="s">
        <v>5</v>
      </c>
      <c r="F1" s="7" t="s">
        <v>14</v>
      </c>
      <c r="G1" s="8" t="s">
        <v>6</v>
      </c>
      <c r="H1" s="8" t="s">
        <v>7</v>
      </c>
    </row>
    <row r="2" spans="1:8" x14ac:dyDescent="0.2">
      <c r="A2" s="2">
        <v>1E-3</v>
      </c>
      <c r="B2" s="5">
        <v>48.6</v>
      </c>
      <c r="C2" s="5">
        <f t="shared" ref="C2:C8" si="0">$B2/$B$11</f>
        <v>0.124392116713591</v>
      </c>
      <c r="D2" s="5">
        <f>-0.509*SQRT($A2*$C2)</f>
        <v>-5.6769387869056573E-3</v>
      </c>
      <c r="E2" s="5">
        <f>10^$D2</f>
        <v>0.9870134281514179</v>
      </c>
      <c r="F2" s="5">
        <f>($A2*$C2*$C2)/(1-$C2)</f>
        <v>1.76716073437022E-5</v>
      </c>
      <c r="G2" s="5">
        <f>$F2*($E2)^2</f>
        <v>1.7215600481909409E-5</v>
      </c>
      <c r="H2" s="5">
        <f>-LOG10($G2)</f>
        <v>4.7640778244590711</v>
      </c>
    </row>
    <row r="3" spans="1:8" x14ac:dyDescent="0.2">
      <c r="A3" s="3">
        <v>2.5000000000000001E-3</v>
      </c>
      <c r="B3" s="5">
        <v>32.039999999999992</v>
      </c>
      <c r="C3" s="5">
        <f t="shared" si="0"/>
        <v>8.2006654722293307E-2</v>
      </c>
      <c r="D3" s="5">
        <f t="shared" ref="D3:D8" si="1">-0.509*SQRT($A3*$C3)</f>
        <v>-7.2880666352789468E-3</v>
      </c>
      <c r="E3" s="5">
        <f t="shared" ref="E3:E8" si="2">10^$D3</f>
        <v>0.98335862963852205</v>
      </c>
      <c r="F3" s="5">
        <f t="shared" ref="F3:F8" si="3">($A3*$C3*$C3)/(1-$C3)</f>
        <v>1.8314651879930001E-5</v>
      </c>
      <c r="G3" s="5">
        <f t="shared" ref="G3:G8" si="4">$F3*$E3^2</f>
        <v>1.7710162041897897E-5</v>
      </c>
      <c r="H3" s="5">
        <f t="shared" ref="H3:H8" si="5">-LOG10($G3)</f>
        <v>4.7517774651464499</v>
      </c>
    </row>
    <row r="4" spans="1:8" x14ac:dyDescent="0.2">
      <c r="A4" s="3">
        <v>5.0000000000000001E-3</v>
      </c>
      <c r="B4" s="5">
        <v>23</v>
      </c>
      <c r="C4" s="5">
        <f t="shared" si="0"/>
        <v>5.8868697210135656E-2</v>
      </c>
      <c r="D4" s="5">
        <f t="shared" si="1"/>
        <v>-8.7326287399325398E-3</v>
      </c>
      <c r="E4" s="5">
        <f t="shared" si="2"/>
        <v>0.98009318925758615</v>
      </c>
      <c r="F4" s="5">
        <f t="shared" si="3"/>
        <v>1.841147723460865E-5</v>
      </c>
      <c r="G4" s="5">
        <f t="shared" si="4"/>
        <v>1.7685745769721125E-5</v>
      </c>
      <c r="H4" s="5">
        <f t="shared" si="5"/>
        <v>4.7523766222023074</v>
      </c>
    </row>
    <row r="5" spans="1:8" x14ac:dyDescent="0.2">
      <c r="A5" s="1">
        <v>0.01</v>
      </c>
      <c r="B5" s="5">
        <v>16.3</v>
      </c>
      <c r="C5" s="5">
        <f t="shared" si="0"/>
        <v>4.1719989761965705E-2</v>
      </c>
      <c r="D5" s="5">
        <f t="shared" si="1"/>
        <v>-1.0396565138313633E-2</v>
      </c>
      <c r="E5" s="5">
        <f t="shared" si="2"/>
        <v>0.97634528852685742</v>
      </c>
      <c r="F5" s="5">
        <f t="shared" si="3"/>
        <v>1.8163350243590839E-5</v>
      </c>
      <c r="G5" s="5">
        <f t="shared" si="4"/>
        <v>1.7314215843416373E-5</v>
      </c>
      <c r="H5" s="5">
        <f t="shared" si="5"/>
        <v>4.7615971727595641</v>
      </c>
    </row>
    <row r="6" spans="1:8" x14ac:dyDescent="0.2">
      <c r="A6" s="1">
        <v>0.02</v>
      </c>
      <c r="B6" s="5">
        <v>11.594999999999999</v>
      </c>
      <c r="C6" s="5">
        <f t="shared" si="0"/>
        <v>2.9677501919631429E-2</v>
      </c>
      <c r="D6" s="5">
        <f t="shared" si="1"/>
        <v>-1.2400707136966047E-2</v>
      </c>
      <c r="E6" s="5">
        <f t="shared" si="2"/>
        <v>0.97185012053068931</v>
      </c>
      <c r="F6" s="5">
        <f t="shared" si="3"/>
        <v>1.8153843117770875E-5</v>
      </c>
      <c r="G6" s="5">
        <f t="shared" si="4"/>
        <v>1.7146171516989317E-5</v>
      </c>
      <c r="H6" s="5">
        <f t="shared" si="5"/>
        <v>4.7658328362427005</v>
      </c>
    </row>
    <row r="7" spans="1:8" x14ac:dyDescent="0.2">
      <c r="A7" s="3">
        <v>2.5000000000000001E-2</v>
      </c>
      <c r="B7" s="5">
        <v>10.283999999999999</v>
      </c>
      <c r="C7" s="5">
        <f t="shared" si="0"/>
        <v>2.6321986178653698E-2</v>
      </c>
      <c r="D7" s="5">
        <f t="shared" si="1"/>
        <v>-1.3057111569133294E-2</v>
      </c>
      <c r="E7" s="5">
        <f t="shared" si="2"/>
        <v>0.9703823494536632</v>
      </c>
      <c r="F7" s="5">
        <f t="shared" si="3"/>
        <v>1.7789426960306261E-5</v>
      </c>
      <c r="G7" s="5">
        <f t="shared" si="4"/>
        <v>1.6751269876305893E-5</v>
      </c>
      <c r="H7" s="5">
        <f t="shared" si="5"/>
        <v>4.7759522644857739</v>
      </c>
    </row>
    <row r="8" spans="1:8" x14ac:dyDescent="0.2">
      <c r="A8" s="4">
        <v>0.05</v>
      </c>
      <c r="B8" s="5">
        <v>7.52</v>
      </c>
      <c r="C8" s="5">
        <f t="shared" si="0"/>
        <v>1.9247504479140004E-2</v>
      </c>
      <c r="D8" s="5">
        <f t="shared" si="1"/>
        <v>-1.5790286108807641E-2</v>
      </c>
      <c r="E8" s="5">
        <f t="shared" si="2"/>
        <v>0.9642945537044727</v>
      </c>
      <c r="F8" s="5">
        <f t="shared" si="3"/>
        <v>1.8886846088409209E-5</v>
      </c>
      <c r="G8" s="5">
        <f t="shared" si="4"/>
        <v>1.756219799248034E-5</v>
      </c>
      <c r="H8" s="5">
        <f t="shared" si="5"/>
        <v>4.7554211310114578</v>
      </c>
    </row>
    <row r="11" spans="1:8" ht="18" x14ac:dyDescent="0.2">
      <c r="A11" s="11" t="s">
        <v>13</v>
      </c>
      <c r="B11">
        <v>390.7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 data</vt:lpstr>
      <vt:lpstr>elaboration</vt:lpstr>
    </vt:vector>
  </TitlesOfParts>
  <Company>UTS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</dc:creator>
  <cp:lastModifiedBy>TOFFOLI DANIELE</cp:lastModifiedBy>
  <dcterms:created xsi:type="dcterms:W3CDTF">2006-11-11T21:25:00Z</dcterms:created>
  <dcterms:modified xsi:type="dcterms:W3CDTF">2023-11-17T11:20:53Z</dcterms:modified>
</cp:coreProperties>
</file>