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4844\Desktop\"/>
    </mc:Choice>
  </mc:AlternateContent>
  <xr:revisionPtr revIDLastSave="0" documentId="13_ncr:1_{0500D1C0-63B4-435C-B435-951DC6B19891}" xr6:coauthVersionLast="36" xr6:coauthVersionMax="36" xr10:uidLastSave="{00000000-0000-0000-0000-000000000000}"/>
  <bookViews>
    <workbookView xWindow="0" yWindow="0" windowWidth="19110" windowHeight="11355" activeTab="1" xr2:uid="{15E7DA2E-303D-402F-8434-1D9AF0E8E3AD}"/>
  </bookViews>
  <sheets>
    <sheet name="Ac benzoico" sheetId="1" r:id="rId1"/>
    <sheet name="anidride ftalica" sheetId="3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32" i="3" l="1"/>
  <c r="I26" i="3"/>
  <c r="G30" i="3"/>
  <c r="F4" i="3" a="1"/>
  <c r="F4" i="3" s="1"/>
  <c r="F13" i="3" a="1"/>
  <c r="F13" i="3" s="1"/>
  <c r="F26" i="3"/>
  <c r="D19" i="3"/>
  <c r="D18" i="3"/>
  <c r="D17" i="3"/>
  <c r="D16" i="3"/>
  <c r="D15" i="3"/>
  <c r="D14" i="3"/>
  <c r="D13" i="3"/>
  <c r="D12" i="3"/>
  <c r="D11" i="3"/>
  <c r="D10" i="3"/>
  <c r="D9" i="3"/>
  <c r="D8" i="3"/>
  <c r="D7" i="3"/>
  <c r="D6" i="3"/>
  <c r="D5" i="3"/>
  <c r="D2" i="3"/>
  <c r="G30" i="1"/>
  <c r="G28" i="1"/>
  <c r="F13" i="1" a="1"/>
  <c r="G14" i="1" s="1"/>
  <c r="D17" i="1"/>
  <c r="D6" i="1"/>
  <c r="D7" i="1"/>
  <c r="D8" i="1"/>
  <c r="D9" i="1"/>
  <c r="D10" i="1"/>
  <c r="D11" i="1"/>
  <c r="D12" i="1"/>
  <c r="D13" i="1"/>
  <c r="D14" i="1"/>
  <c r="D15" i="1"/>
  <c r="D16" i="1"/>
  <c r="D18" i="1"/>
  <c r="D19" i="1"/>
  <c r="D20" i="1"/>
  <c r="D5" i="1"/>
  <c r="H6" i="3" l="1"/>
  <c r="F6" i="3"/>
  <c r="G4" i="3"/>
  <c r="G6" i="3"/>
  <c r="H5" i="3"/>
  <c r="G5" i="3"/>
  <c r="F5" i="3"/>
  <c r="H4" i="3"/>
  <c r="G15" i="3"/>
  <c r="F15" i="3"/>
  <c r="G14" i="3"/>
  <c r="F14" i="3"/>
  <c r="G13" i="3"/>
  <c r="F14" i="1"/>
  <c r="G13" i="1"/>
  <c r="F13" i="1"/>
  <c r="F15" i="1"/>
  <c r="G15" i="1"/>
  <c r="F26" i="1"/>
  <c r="F4" i="1" a="1"/>
  <c r="D2" i="1"/>
  <c r="G26" i="3" l="1"/>
  <c r="G9" i="3"/>
  <c r="G8" i="3"/>
  <c r="G25" i="3"/>
  <c r="G19" i="3"/>
  <c r="G18" i="3"/>
  <c r="G6" i="1"/>
  <c r="H5" i="1"/>
  <c r="F5" i="1"/>
  <c r="G4" i="1"/>
  <c r="H6" i="1"/>
  <c r="F6" i="1"/>
  <c r="G5" i="1"/>
  <c r="H4" i="1"/>
  <c r="F4" i="1"/>
  <c r="G28" i="3" l="1"/>
  <c r="G25" i="1"/>
  <c r="G9" i="1"/>
  <c r="G8" i="1"/>
  <c r="G19" i="1"/>
  <c r="G18" i="1"/>
  <c r="G26" i="1"/>
</calcChain>
</file>

<file path=xl/sharedStrings.xml><?xml version="1.0" encoding="utf-8"?>
<sst xmlns="http://schemas.openxmlformats.org/spreadsheetml/2006/main" count="77" uniqueCount="34">
  <si>
    <t>Massa ac benzoico</t>
  </si>
  <si>
    <t>heat of combustion</t>
  </si>
  <si>
    <t>3227 kJ/mole</t>
  </si>
  <si>
    <t>Pubchem</t>
  </si>
  <si>
    <t>MW</t>
  </si>
  <si>
    <t>mol</t>
  </si>
  <si>
    <t>incr T</t>
  </si>
  <si>
    <t>T/°C</t>
  </si>
  <si>
    <t>iniziale</t>
  </si>
  <si>
    <t>equalize</t>
  </si>
  <si>
    <t>x pre</t>
  </si>
  <si>
    <t>y pre</t>
  </si>
  <si>
    <t>pre test</t>
  </si>
  <si>
    <t>main test</t>
  </si>
  <si>
    <t>finale</t>
  </si>
  <si>
    <t xml:space="preserve">x post </t>
  </si>
  <si>
    <t xml:space="preserve">y post </t>
  </si>
  <si>
    <t>post test</t>
  </si>
  <si>
    <t>verticale</t>
  </si>
  <si>
    <t>pre</t>
  </si>
  <si>
    <t>post</t>
  </si>
  <si>
    <r>
      <rPr>
        <sz val="11"/>
        <color theme="1"/>
        <rFont val="Symbol"/>
        <family val="1"/>
        <charset val="2"/>
      </rPr>
      <t>D</t>
    </r>
    <r>
      <rPr>
        <sz val="11"/>
        <color theme="1"/>
        <rFont val="Calibri"/>
        <family val="2"/>
        <scheme val="minor"/>
      </rPr>
      <t>T</t>
    </r>
  </si>
  <si>
    <t>Cp=</t>
  </si>
  <si>
    <t>J/K</t>
  </si>
  <si>
    <t>t/min</t>
  </si>
  <si>
    <t>Massa anidride ftalica</t>
  </si>
  <si>
    <t>Cp</t>
  </si>
  <si>
    <t>q comb</t>
  </si>
  <si>
    <t>J</t>
  </si>
  <si>
    <t>cursor</t>
  </si>
  <si>
    <t>x</t>
  </si>
  <si>
    <t>y</t>
  </si>
  <si>
    <t>∆H</t>
  </si>
  <si>
    <t>kcal/mol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</si>
</sst>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"/>
  </numFmts>
  <fonts count="4">
    <font>
      <sz val="11"/>
      <color theme="1"/>
      <name val="Calibri"/>
      <family val="2"/>
      <scheme val="minor"/>
    </font>
    <font>
      <sz val="11"/>
      <color theme="1"/>
      <name val="Calibri"/>
      <family val="1"/>
      <charset val="2"/>
      <scheme val="minor"/>
    </font>
    <font>
      <sz val="11"/>
      <color theme="1"/>
      <name val="Symbol"/>
      <family val="1"/>
      <charset val="2"/>
    </font>
    <font>
      <sz val="11"/>
      <color theme="1"/>
      <name val="Calibri"/>
      <family val="2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164" fontId="0" fillId="0" borderId="0" xfId="0" applyNumberFormat="1"/>
    <xf numFmtId="164" fontId="0" fillId="0" borderId="0" xfId="0" applyNumberFormat="1" applyBorder="1"/>
    <xf numFmtId="0" fontId="0" fillId="0" borderId="0" xfId="0" applyBorder="1"/>
    <xf numFmtId="0" fontId="1" fillId="0" borderId="0" xfId="0" applyFont="1"/>
    <xf numFmtId="0" fontId="0" fillId="0" borderId="1" xfId="0" applyBorder="1"/>
    <xf numFmtId="164" fontId="0" fillId="0" borderId="2" xfId="0" applyNumberFormat="1" applyBorder="1"/>
    <xf numFmtId="164" fontId="0" fillId="0" borderId="3" xfId="0" applyNumberFormat="1" applyBorder="1"/>
    <xf numFmtId="0" fontId="0" fillId="0" borderId="4" xfId="0" applyBorder="1"/>
    <xf numFmtId="164" fontId="0" fillId="0" borderId="5" xfId="0" applyNumberFormat="1" applyBorder="1"/>
    <xf numFmtId="0" fontId="0" fillId="0" borderId="6" xfId="0" applyBorder="1"/>
    <xf numFmtId="164" fontId="0" fillId="0" borderId="7" xfId="0" applyNumberFormat="1" applyBorder="1"/>
    <xf numFmtId="164" fontId="0" fillId="0" borderId="8" xfId="0" applyNumberFormat="1" applyBorder="1"/>
    <xf numFmtId="0" fontId="3" fillId="0" borderId="0" xfId="0" applyFont="1"/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ac benzoico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'Ac benzoico'!$B$4:$B$20</c:f>
              <c:numCache>
                <c:formatCode>General</c:formatCode>
                <c:ptCount val="17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</c:numCache>
            </c:numRef>
          </c:xVal>
          <c:yVal>
            <c:numRef>
              <c:f>'Ac benzoico'!$D$4:$D$20</c:f>
              <c:numCache>
                <c:formatCode>0.0000</c:formatCode>
                <c:ptCount val="17"/>
                <c:pt idx="0">
                  <c:v>18.771899999999999</c:v>
                </c:pt>
                <c:pt idx="1">
                  <c:v>18.840299999999999</c:v>
                </c:pt>
                <c:pt idx="2">
                  <c:v>18.861799999999999</c:v>
                </c:pt>
                <c:pt idx="3">
                  <c:v>18.870799999999999</c:v>
                </c:pt>
                <c:pt idx="4">
                  <c:v>18.8765</c:v>
                </c:pt>
                <c:pt idx="5">
                  <c:v>18.8813</c:v>
                </c:pt>
                <c:pt idx="6">
                  <c:v>18.8856</c:v>
                </c:pt>
                <c:pt idx="7">
                  <c:v>19.499099999999999</c:v>
                </c:pt>
                <c:pt idx="8">
                  <c:v>21.0107</c:v>
                </c:pt>
                <c:pt idx="9">
                  <c:v>21.380599999999998</c:v>
                </c:pt>
                <c:pt idx="10">
                  <c:v>21.491199999999999</c:v>
                </c:pt>
                <c:pt idx="11">
                  <c:v>21.529799999999998</c:v>
                </c:pt>
                <c:pt idx="12">
                  <c:v>21.543599999999998</c:v>
                </c:pt>
                <c:pt idx="13">
                  <c:v>21.5473</c:v>
                </c:pt>
                <c:pt idx="14">
                  <c:v>21.546799999999998</c:v>
                </c:pt>
                <c:pt idx="15">
                  <c:v>21.5442</c:v>
                </c:pt>
                <c:pt idx="16">
                  <c:v>21.540599999999998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4FBF-4425-AFDD-02C878B89ED3}"/>
            </c:ext>
          </c:extLst>
        </c:ser>
        <c:ser>
          <c:idx val="1"/>
          <c:order val="1"/>
          <c:tx>
            <c:v>iniziale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'Ac benzoico'!$F$8:$F$9</c:f>
              <c:numCache>
                <c:formatCode>General</c:formatCode>
                <c:ptCount val="2"/>
                <c:pt idx="0">
                  <c:v>0</c:v>
                </c:pt>
                <c:pt idx="1">
                  <c:v>10</c:v>
                </c:pt>
              </c:numCache>
            </c:numRef>
          </c:xVal>
          <c:yVal>
            <c:numRef>
              <c:f>'Ac benzoico'!$G$8:$G$9</c:f>
              <c:numCache>
                <c:formatCode>General</c:formatCode>
                <c:ptCount val="2"/>
                <c:pt idx="0">
                  <c:v>18.855199999999996</c:v>
                </c:pt>
                <c:pt idx="1">
                  <c:v>18.907699999999998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C760-419E-A197-F518B6832AA1}"/>
            </c:ext>
          </c:extLst>
        </c:ser>
        <c:ser>
          <c:idx val="2"/>
          <c:order val="2"/>
          <c:tx>
            <c:v>finale</c:v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'Ac benzoico'!$F$18:$F$19</c:f>
              <c:numCache>
                <c:formatCode>General</c:formatCode>
                <c:ptCount val="2"/>
                <c:pt idx="0">
                  <c:v>6</c:v>
                </c:pt>
                <c:pt idx="1">
                  <c:v>16</c:v>
                </c:pt>
              </c:numCache>
            </c:numRef>
          </c:xVal>
          <c:yVal>
            <c:numRef>
              <c:f>'Ac benzoico'!$G$18:$G$19</c:f>
              <c:numCache>
                <c:formatCode>0.0000</c:formatCode>
                <c:ptCount val="2"/>
                <c:pt idx="0" formatCode="General">
                  <c:v>21.558499999999999</c:v>
                </c:pt>
                <c:pt idx="1">
                  <c:v>21.542999999999999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C760-419E-A197-F518B6832AA1}"/>
            </c:ext>
          </c:extLst>
        </c:ser>
        <c:ser>
          <c:idx val="3"/>
          <c:order val="3"/>
          <c:tx>
            <c:v>verticale</c:v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'Ac benzoico'!$F$25:$F$26</c:f>
              <c:numCache>
                <c:formatCode>General</c:formatCode>
                <c:ptCount val="2"/>
                <c:pt idx="0">
                  <c:v>7.45</c:v>
                </c:pt>
                <c:pt idx="1">
                  <c:v>7.45</c:v>
                </c:pt>
              </c:numCache>
            </c:numRef>
          </c:xVal>
          <c:yVal>
            <c:numRef>
              <c:f>'Ac benzoico'!$G$25:$G$26</c:f>
              <c:numCache>
                <c:formatCode>General</c:formatCode>
                <c:ptCount val="2"/>
                <c:pt idx="0">
                  <c:v>18.894312499999998</c:v>
                </c:pt>
                <c:pt idx="1">
                  <c:v>21.556252499999999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C760-419E-A197-F518B6832A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52820959"/>
        <c:axId val="915391695"/>
      </c:scatterChart>
      <c:valAx>
        <c:axId val="1252820959"/>
        <c:scaling>
          <c:orientation val="minMax"/>
          <c:max val="16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t/miin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it-IT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915391695"/>
        <c:crosses val="autoZero"/>
        <c:crossBetween val="midCat"/>
        <c:majorUnit val="1"/>
      </c:valAx>
      <c:valAx>
        <c:axId val="91539169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T/°C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it-IT"/>
            </a:p>
          </c:txPr>
        </c:title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252820959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anidride</a:t>
            </a:r>
            <a:r>
              <a:rPr lang="en-US" baseline="0"/>
              <a:t> ftalica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'anidride ftalica'!$B$4:$B$20</c:f>
              <c:numCache>
                <c:formatCode>General</c:formatCode>
                <c:ptCount val="17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</c:numCache>
            </c:numRef>
          </c:xVal>
          <c:yVal>
            <c:numRef>
              <c:f>'anidride ftalica'!$D$4:$D$20</c:f>
              <c:numCache>
                <c:formatCode>0.0000</c:formatCode>
                <c:ptCount val="17"/>
                <c:pt idx="0">
                  <c:v>20.106200000000001</c:v>
                </c:pt>
                <c:pt idx="1">
                  <c:v>20.1846</c:v>
                </c:pt>
                <c:pt idx="2">
                  <c:v>20.208500000000001</c:v>
                </c:pt>
                <c:pt idx="3">
                  <c:v>20.217000000000002</c:v>
                </c:pt>
                <c:pt idx="4">
                  <c:v>20.221900000000002</c:v>
                </c:pt>
                <c:pt idx="5">
                  <c:v>20.2257</c:v>
                </c:pt>
                <c:pt idx="6">
                  <c:v>20.229300000000002</c:v>
                </c:pt>
                <c:pt idx="7">
                  <c:v>21.087</c:v>
                </c:pt>
                <c:pt idx="8">
                  <c:v>22.369400000000002</c:v>
                </c:pt>
                <c:pt idx="9">
                  <c:v>22.665800000000001</c:v>
                </c:pt>
                <c:pt idx="10">
                  <c:v>22.762500000000003</c:v>
                </c:pt>
                <c:pt idx="11">
                  <c:v>22.796900000000001</c:v>
                </c:pt>
                <c:pt idx="12">
                  <c:v>22.809800000000003</c:v>
                </c:pt>
                <c:pt idx="13">
                  <c:v>22.8125</c:v>
                </c:pt>
                <c:pt idx="14">
                  <c:v>22.811300000000003</c:v>
                </c:pt>
                <c:pt idx="15">
                  <c:v>22.808199999999999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AD3F-4749-BF32-EB138A293712}"/>
            </c:ext>
          </c:extLst>
        </c:ser>
        <c:ser>
          <c:idx val="1"/>
          <c:order val="1"/>
          <c:tx>
            <c:v>iniziale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'anidride ftalica'!$F$8:$F$9</c:f>
              <c:numCache>
                <c:formatCode>General</c:formatCode>
                <c:ptCount val="2"/>
                <c:pt idx="0">
                  <c:v>0</c:v>
                </c:pt>
                <c:pt idx="1">
                  <c:v>10</c:v>
                </c:pt>
              </c:numCache>
            </c:numRef>
          </c:xVal>
          <c:yVal>
            <c:numRef>
              <c:f>'anidride ftalica'!$G$8:$G$9</c:f>
              <c:numCache>
                <c:formatCode>General</c:formatCode>
                <c:ptCount val="2"/>
                <c:pt idx="0">
                  <c:v>20.204133333333342</c:v>
                </c:pt>
                <c:pt idx="1">
                  <c:v>20.247633333333329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AD3F-4749-BF32-EB138A293712}"/>
            </c:ext>
          </c:extLst>
        </c:ser>
        <c:ser>
          <c:idx val="2"/>
          <c:order val="2"/>
          <c:tx>
            <c:v>finale</c:v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'anidride ftalica'!$F$18:$F$19</c:f>
              <c:numCache>
                <c:formatCode>General</c:formatCode>
                <c:ptCount val="2"/>
                <c:pt idx="0">
                  <c:v>6</c:v>
                </c:pt>
                <c:pt idx="1">
                  <c:v>15</c:v>
                </c:pt>
              </c:numCache>
            </c:numRef>
          </c:xVal>
          <c:yVal>
            <c:numRef>
              <c:f>'anidride ftalica'!$G$18:$G$19</c:f>
              <c:numCache>
                <c:formatCode>0.0000</c:formatCode>
                <c:ptCount val="2"/>
                <c:pt idx="0" formatCode="General">
                  <c:v>22.805950000000003</c:v>
                </c:pt>
                <c:pt idx="1">
                  <c:v>22.812700000000003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AD3F-4749-BF32-EB138A293712}"/>
            </c:ext>
          </c:extLst>
        </c:ser>
        <c:ser>
          <c:idx val="3"/>
          <c:order val="3"/>
          <c:tx>
            <c:v>verticale</c:v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'anidride ftalica'!$F$25:$F$26</c:f>
              <c:numCache>
                <c:formatCode>General</c:formatCode>
                <c:ptCount val="2"/>
                <c:pt idx="0">
                  <c:v>7.4</c:v>
                </c:pt>
                <c:pt idx="1">
                  <c:v>7.4</c:v>
                </c:pt>
              </c:numCache>
            </c:numRef>
          </c:xVal>
          <c:yVal>
            <c:numRef>
              <c:f>'anidride ftalica'!$G$25:$G$26</c:f>
              <c:numCache>
                <c:formatCode>General</c:formatCode>
                <c:ptCount val="2"/>
                <c:pt idx="0">
                  <c:v>20.236323333333331</c:v>
                </c:pt>
                <c:pt idx="1">
                  <c:v>22.807000000000002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AD3F-4749-BF32-EB138A293712}"/>
            </c:ext>
          </c:extLst>
        </c:ser>
        <c:ser>
          <c:idx val="4"/>
          <c:order val="4"/>
          <c:tx>
            <c:v>cursore</c:v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star"/>
            <c:size val="5"/>
            <c:spPr>
              <a:noFill/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'anidride ftalica'!$I$26</c:f>
              <c:numCache>
                <c:formatCode>General</c:formatCode>
                <c:ptCount val="1"/>
                <c:pt idx="0">
                  <c:v>7.4</c:v>
                </c:pt>
              </c:numCache>
            </c:numRef>
          </c:xVal>
          <c:yVal>
            <c:numRef>
              <c:f>'anidride ftalica'!$J$26</c:f>
              <c:numCache>
                <c:formatCode>General</c:formatCode>
                <c:ptCount val="1"/>
                <c:pt idx="0">
                  <c:v>21.6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AD3F-4749-BF32-EB138A2937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52820959"/>
        <c:axId val="915391695"/>
      </c:scatterChart>
      <c:valAx>
        <c:axId val="1252820959"/>
        <c:scaling>
          <c:orientation val="minMax"/>
          <c:max val="15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t/miin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it-IT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915391695"/>
        <c:crosses val="autoZero"/>
        <c:crossBetween val="midCat"/>
        <c:majorUnit val="1"/>
      </c:valAx>
      <c:valAx>
        <c:axId val="91539169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T/°C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it-IT"/>
            </a:p>
          </c:txPr>
        </c:title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252820959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85726</xdr:colOff>
      <xdr:row>3</xdr:row>
      <xdr:rowOff>152400</xdr:rowOff>
    </xdr:from>
    <xdr:to>
      <xdr:col>20</xdr:col>
      <xdr:colOff>419100</xdr:colOff>
      <xdr:row>26</xdr:row>
      <xdr:rowOff>142875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E2C1F62B-B007-4E83-89DF-7459F4DD3D1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161926</xdr:colOff>
      <xdr:row>5</xdr:row>
      <xdr:rowOff>9525</xdr:rowOff>
    </xdr:from>
    <xdr:to>
      <xdr:col>22</xdr:col>
      <xdr:colOff>495300</xdr:colOff>
      <xdr:row>28</xdr:row>
      <xdr:rowOff>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F009B7A7-361D-447F-A58D-9CFCF83EB35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BC913E-C03D-4193-98BA-FCE74D2696F1}">
  <dimension ref="A1:I30"/>
  <sheetViews>
    <sheetView workbookViewId="0">
      <selection activeCell="C31" sqref="C31"/>
    </sheetView>
  </sheetViews>
  <sheetFormatPr defaultRowHeight="15"/>
  <cols>
    <col min="3" max="3" width="10.5703125" bestFit="1" customWidth="1"/>
  </cols>
  <sheetData>
    <row r="1" spans="1:9">
      <c r="B1" t="s">
        <v>0</v>
      </c>
      <c r="D1">
        <v>1.0167999999999999</v>
      </c>
      <c r="F1" t="s">
        <v>1</v>
      </c>
      <c r="G1" t="s">
        <v>2</v>
      </c>
      <c r="I1" t="s">
        <v>3</v>
      </c>
    </row>
    <row r="2" spans="1:9">
      <c r="B2" t="s">
        <v>4</v>
      </c>
      <c r="C2">
        <v>122.12</v>
      </c>
      <c r="D2">
        <f>D1/C2</f>
        <v>8.3262364886996388E-3</v>
      </c>
      <c r="E2" t="s">
        <v>5</v>
      </c>
    </row>
    <row r="3" spans="1:9">
      <c r="B3" t="s">
        <v>24</v>
      </c>
      <c r="C3" t="s">
        <v>6</v>
      </c>
      <c r="D3" t="s">
        <v>7</v>
      </c>
      <c r="F3" t="s">
        <v>8</v>
      </c>
    </row>
    <row r="4" spans="1:9">
      <c r="B4">
        <v>0</v>
      </c>
      <c r="C4" s="1">
        <v>0</v>
      </c>
      <c r="D4" s="1">
        <v>18.771899999999999</v>
      </c>
      <c r="F4">
        <f t="array" ref="F4:H6">LINEST(D7:D9,B7:B9,1,1)</f>
        <v>5.250000000000199E-3</v>
      </c>
      <c r="G4">
        <v>18.855199999999996</v>
      </c>
      <c r="H4" t="e">
        <v>#N/A</v>
      </c>
    </row>
    <row r="5" spans="1:9">
      <c r="A5" t="s">
        <v>9</v>
      </c>
      <c r="B5">
        <v>1</v>
      </c>
      <c r="C5" s="1">
        <v>6.8400000000000002E-2</v>
      </c>
      <c r="D5" s="1">
        <f>$D$4+C5</f>
        <v>18.840299999999999</v>
      </c>
      <c r="F5">
        <v>2.5980762113575164E-4</v>
      </c>
      <c r="G5">
        <v>1.0606601717815362E-3</v>
      </c>
      <c r="H5" t="e">
        <v>#N/A</v>
      </c>
    </row>
    <row r="6" spans="1:9" ht="15.75" thickBot="1">
      <c r="A6" t="s">
        <v>9</v>
      </c>
      <c r="B6">
        <v>2</v>
      </c>
      <c r="C6" s="1">
        <v>8.9899999999999994E-2</v>
      </c>
      <c r="D6" s="1">
        <f t="shared" ref="D6:D20" si="0">$D$4+C6</f>
        <v>18.861799999999999</v>
      </c>
      <c r="F6">
        <v>0.99755700325732122</v>
      </c>
      <c r="G6">
        <v>3.6742346141807082E-4</v>
      </c>
      <c r="H6" t="e">
        <v>#N/A</v>
      </c>
    </row>
    <row r="7" spans="1:9">
      <c r="A7" t="s">
        <v>9</v>
      </c>
      <c r="B7" s="5">
        <v>3</v>
      </c>
      <c r="C7" s="6">
        <v>9.8900000000000002E-2</v>
      </c>
      <c r="D7" s="7">
        <f t="shared" si="0"/>
        <v>18.870799999999999</v>
      </c>
      <c r="F7" t="s">
        <v>10</v>
      </c>
      <c r="G7" t="s">
        <v>11</v>
      </c>
    </row>
    <row r="8" spans="1:9">
      <c r="A8" t="s">
        <v>12</v>
      </c>
      <c r="B8" s="8">
        <v>4</v>
      </c>
      <c r="C8" s="2">
        <v>0.1046</v>
      </c>
      <c r="D8" s="9">
        <f t="shared" si="0"/>
        <v>18.8765</v>
      </c>
      <c r="F8">
        <v>0</v>
      </c>
      <c r="G8">
        <f>F8*$F$4+$G$4</f>
        <v>18.855199999999996</v>
      </c>
    </row>
    <row r="9" spans="1:9" ht="15.75" thickBot="1">
      <c r="A9" t="s">
        <v>12</v>
      </c>
      <c r="B9" s="10">
        <v>5</v>
      </c>
      <c r="C9" s="11">
        <v>0.1094</v>
      </c>
      <c r="D9" s="12">
        <f t="shared" si="0"/>
        <v>18.8813</v>
      </c>
      <c r="F9">
        <v>10</v>
      </c>
      <c r="G9">
        <f t="shared" ref="G9" si="1">F9*$F$4+$G$4</f>
        <v>18.907699999999998</v>
      </c>
    </row>
    <row r="10" spans="1:9">
      <c r="A10" t="s">
        <v>13</v>
      </c>
      <c r="B10" s="3">
        <v>6</v>
      </c>
      <c r="C10" s="2">
        <v>0.1137</v>
      </c>
      <c r="D10" s="1">
        <f t="shared" si="0"/>
        <v>18.8856</v>
      </c>
    </row>
    <row r="11" spans="1:9">
      <c r="A11" t="s">
        <v>13</v>
      </c>
      <c r="B11" s="3">
        <v>7</v>
      </c>
      <c r="C11" s="2">
        <v>0.72719999999999996</v>
      </c>
      <c r="D11" s="1">
        <f t="shared" si="0"/>
        <v>19.499099999999999</v>
      </c>
    </row>
    <row r="12" spans="1:9">
      <c r="A12" t="s">
        <v>13</v>
      </c>
      <c r="B12">
        <v>8</v>
      </c>
      <c r="C12" s="1">
        <v>2.2387999999999999</v>
      </c>
      <c r="D12" s="1">
        <f t="shared" si="0"/>
        <v>21.0107</v>
      </c>
      <c r="F12" t="s">
        <v>14</v>
      </c>
    </row>
    <row r="13" spans="1:9">
      <c r="A13" t="s">
        <v>13</v>
      </c>
      <c r="B13">
        <v>9</v>
      </c>
      <c r="C13" s="1">
        <v>2.6086999999999998</v>
      </c>
      <c r="D13" s="1">
        <f t="shared" si="0"/>
        <v>21.380599999999998</v>
      </c>
      <c r="F13">
        <f t="array" ref="F13:G15">LINEST(D17:D19,B17:B19,1,1)</f>
        <v>-1.5499999999999401E-3</v>
      </c>
      <c r="G13">
        <v>21.567799999999998</v>
      </c>
    </row>
    <row r="14" spans="1:9">
      <c r="A14" t="s">
        <v>13</v>
      </c>
      <c r="B14">
        <v>10</v>
      </c>
      <c r="C14" s="1">
        <v>2.7193000000000001</v>
      </c>
      <c r="D14" s="1">
        <f t="shared" si="0"/>
        <v>21.491199999999999</v>
      </c>
      <c r="F14">
        <v>6.0621778264769431E-4</v>
      </c>
      <c r="G14">
        <v>8.5014704610239713E-3</v>
      </c>
    </row>
    <row r="15" spans="1:9">
      <c r="A15" t="s">
        <v>13</v>
      </c>
      <c r="B15">
        <v>11</v>
      </c>
      <c r="C15" s="1">
        <v>2.7578999999999998</v>
      </c>
      <c r="D15" s="1">
        <f t="shared" si="0"/>
        <v>21.529799999999998</v>
      </c>
      <c r="F15">
        <v>0.86732851985612314</v>
      </c>
      <c r="G15">
        <v>8.573214099721145E-4</v>
      </c>
    </row>
    <row r="16" spans="1:9" ht="15.75" thickBot="1">
      <c r="A16" t="s">
        <v>13</v>
      </c>
      <c r="B16" s="3">
        <v>12</v>
      </c>
      <c r="C16" s="2">
        <v>2.7717000000000001</v>
      </c>
      <c r="D16" s="2">
        <f t="shared" si="0"/>
        <v>21.543599999999998</v>
      </c>
    </row>
    <row r="17" spans="1:8">
      <c r="A17" t="s">
        <v>13</v>
      </c>
      <c r="B17" s="5">
        <v>13</v>
      </c>
      <c r="C17" s="6">
        <v>2.7753999999999999</v>
      </c>
      <c r="D17" s="7">
        <f t="shared" si="0"/>
        <v>21.5473</v>
      </c>
      <c r="F17" t="s">
        <v>15</v>
      </c>
      <c r="G17" t="s">
        <v>16</v>
      </c>
    </row>
    <row r="18" spans="1:8">
      <c r="A18" t="s">
        <v>13</v>
      </c>
      <c r="B18" s="8">
        <v>14</v>
      </c>
      <c r="C18" s="2">
        <v>2.7749000000000001</v>
      </c>
      <c r="D18" s="9">
        <f t="shared" si="0"/>
        <v>21.546799999999998</v>
      </c>
      <c r="F18">
        <v>6</v>
      </c>
      <c r="G18">
        <f>F18*$F$13+$G$13</f>
        <v>21.558499999999999</v>
      </c>
    </row>
    <row r="19" spans="1:8" ht="15.75" thickBot="1">
      <c r="A19" t="s">
        <v>13</v>
      </c>
      <c r="B19" s="10">
        <v>15</v>
      </c>
      <c r="C19" s="11">
        <v>2.7723</v>
      </c>
      <c r="D19" s="12">
        <f t="shared" si="0"/>
        <v>21.5442</v>
      </c>
      <c r="F19">
        <v>16</v>
      </c>
      <c r="G19" s="1">
        <f t="shared" ref="G19" si="2">F19*$F$13+$G$13</f>
        <v>21.542999999999999</v>
      </c>
    </row>
    <row r="20" spans="1:8">
      <c r="A20" t="s">
        <v>17</v>
      </c>
      <c r="B20" s="3">
        <v>16</v>
      </c>
      <c r="C20" s="2">
        <v>2.7686999999999999</v>
      </c>
      <c r="D20" s="1">
        <f t="shared" si="0"/>
        <v>21.540599999999998</v>
      </c>
    </row>
    <row r="21" spans="1:8">
      <c r="B21" s="3"/>
      <c r="C21" s="2"/>
      <c r="D21" s="1"/>
    </row>
    <row r="22" spans="1:8">
      <c r="B22" s="3"/>
      <c r="C22" s="2"/>
      <c r="D22" s="1"/>
    </row>
    <row r="23" spans="1:8">
      <c r="B23" s="3"/>
      <c r="C23" s="2"/>
      <c r="D23" s="1"/>
    </row>
    <row r="24" spans="1:8">
      <c r="B24" s="3"/>
      <c r="C24" s="2"/>
      <c r="D24" s="1"/>
      <c r="F24" t="s">
        <v>18</v>
      </c>
    </row>
    <row r="25" spans="1:8">
      <c r="B25" s="3"/>
      <c r="C25" s="2"/>
      <c r="D25" s="1"/>
      <c r="E25" t="s">
        <v>19</v>
      </c>
      <c r="F25">
        <v>7.45</v>
      </c>
      <c r="G25">
        <f>F25*$F$4+$G$4</f>
        <v>18.894312499999998</v>
      </c>
    </row>
    <row r="26" spans="1:8">
      <c r="B26" s="3"/>
      <c r="C26" s="2"/>
      <c r="D26" s="1"/>
      <c r="E26" t="s">
        <v>20</v>
      </c>
      <c r="F26">
        <f>F25</f>
        <v>7.45</v>
      </c>
      <c r="G26">
        <f t="shared" ref="G26" si="3">F26*$F$13+$G$13</f>
        <v>21.556252499999999</v>
      </c>
    </row>
    <row r="27" spans="1:8">
      <c r="B27" s="3"/>
      <c r="C27" s="2"/>
      <c r="D27" s="1"/>
    </row>
    <row r="28" spans="1:8">
      <c r="B28" s="3"/>
      <c r="C28" s="2"/>
      <c r="D28" s="1"/>
      <c r="F28" s="4" t="s">
        <v>21</v>
      </c>
      <c r="G28">
        <f>G26-G25</f>
        <v>2.6619400000000013</v>
      </c>
    </row>
    <row r="30" spans="1:8">
      <c r="F30" t="s">
        <v>22</v>
      </c>
      <c r="G30">
        <f>(3227*1000*D2-50-100)/G28</f>
        <v>10037.32809493592</v>
      </c>
      <c r="H30" t="s">
        <v>23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B6466C-7741-47BC-98F7-5965F8EC8B29}">
  <dimension ref="A1:J32"/>
  <sheetViews>
    <sheetView tabSelected="1" workbookViewId="0">
      <selection activeCell="E32" sqref="E32"/>
    </sheetView>
  </sheetViews>
  <sheetFormatPr defaultRowHeight="15"/>
  <cols>
    <col min="3" max="3" width="10.5703125" bestFit="1" customWidth="1"/>
  </cols>
  <sheetData>
    <row r="1" spans="1:8">
      <c r="B1" t="s">
        <v>25</v>
      </c>
      <c r="D1">
        <v>1.0034000000000001</v>
      </c>
      <c r="F1" t="s">
        <v>26</v>
      </c>
      <c r="G1">
        <v>10037.33</v>
      </c>
      <c r="H1" t="s">
        <v>23</v>
      </c>
    </row>
    <row r="2" spans="1:8">
      <c r="B2" t="s">
        <v>4</v>
      </c>
      <c r="C2">
        <v>148.11000000000001</v>
      </c>
      <c r="D2">
        <f>D1/C2</f>
        <v>6.7746944838295861E-3</v>
      </c>
      <c r="E2" t="s">
        <v>5</v>
      </c>
    </row>
    <row r="3" spans="1:8">
      <c r="B3" t="s">
        <v>24</v>
      </c>
      <c r="C3" t="s">
        <v>6</v>
      </c>
      <c r="D3" t="s">
        <v>7</v>
      </c>
      <c r="F3" t="s">
        <v>8</v>
      </c>
    </row>
    <row r="4" spans="1:8">
      <c r="B4">
        <v>0</v>
      </c>
      <c r="C4" s="1">
        <v>0</v>
      </c>
      <c r="D4" s="1">
        <v>20.106200000000001</v>
      </c>
      <c r="F4">
        <f t="array" ref="F4:H6">LINEST(D7:D9,B7:B9,1,1)</f>
        <v>4.3499999999987446E-3</v>
      </c>
      <c r="G4">
        <v>20.204133333333342</v>
      </c>
      <c r="H4" t="e">
        <v>#N/A</v>
      </c>
    </row>
    <row r="5" spans="1:8">
      <c r="A5" t="s">
        <v>9</v>
      </c>
      <c r="B5">
        <v>1</v>
      </c>
      <c r="C5" s="1">
        <v>7.8399999999999997E-2</v>
      </c>
      <c r="D5" s="1">
        <f>$D$4+C5</f>
        <v>20.1846</v>
      </c>
      <c r="F5">
        <v>3.1754264805457992E-4</v>
      </c>
      <c r="G5">
        <v>1.2963624321765037E-3</v>
      </c>
      <c r="H5" t="e">
        <v>#N/A</v>
      </c>
    </row>
    <row r="6" spans="1:8" ht="15.75" thickBot="1">
      <c r="A6" t="s">
        <v>9</v>
      </c>
      <c r="B6">
        <v>2</v>
      </c>
      <c r="C6" s="1">
        <v>0.1023</v>
      </c>
      <c r="D6" s="1">
        <f t="shared" ref="D6:D20" si="0">$D$4+C6</f>
        <v>20.208500000000001</v>
      </c>
      <c r="F6">
        <v>0.99469949185209894</v>
      </c>
      <c r="G6">
        <v>4.4907311951065346E-4</v>
      </c>
      <c r="H6" t="e">
        <v>#N/A</v>
      </c>
    </row>
    <row r="7" spans="1:8">
      <c r="A7" t="s">
        <v>9</v>
      </c>
      <c r="B7" s="5">
        <v>3</v>
      </c>
      <c r="C7" s="6">
        <v>0.1108</v>
      </c>
      <c r="D7" s="7">
        <f t="shared" si="0"/>
        <v>20.217000000000002</v>
      </c>
      <c r="F7" t="s">
        <v>10</v>
      </c>
      <c r="G7" t="s">
        <v>11</v>
      </c>
    </row>
    <row r="8" spans="1:8">
      <c r="A8" t="s">
        <v>12</v>
      </c>
      <c r="B8" s="8">
        <v>4</v>
      </c>
      <c r="C8" s="2">
        <v>0.1157</v>
      </c>
      <c r="D8" s="9">
        <f t="shared" si="0"/>
        <v>20.221900000000002</v>
      </c>
      <c r="F8">
        <v>0</v>
      </c>
      <c r="G8">
        <f>F8*$F$4+$G$4</f>
        <v>20.204133333333342</v>
      </c>
    </row>
    <row r="9" spans="1:8" ht="15.75" thickBot="1">
      <c r="A9" t="s">
        <v>12</v>
      </c>
      <c r="B9" s="10">
        <v>5</v>
      </c>
      <c r="C9" s="11">
        <v>0.1195</v>
      </c>
      <c r="D9" s="12">
        <f t="shared" si="0"/>
        <v>20.2257</v>
      </c>
      <c r="F9">
        <v>10</v>
      </c>
      <c r="G9">
        <f t="shared" ref="G9" si="1">F9*$F$4+$G$4</f>
        <v>20.247633333333329</v>
      </c>
    </row>
    <row r="10" spans="1:8">
      <c r="A10" t="s">
        <v>13</v>
      </c>
      <c r="B10" s="3">
        <v>6</v>
      </c>
      <c r="C10" s="2">
        <v>0.1231</v>
      </c>
      <c r="D10" s="1">
        <f t="shared" si="0"/>
        <v>20.229300000000002</v>
      </c>
    </row>
    <row r="11" spans="1:8">
      <c r="A11" t="s">
        <v>13</v>
      </c>
      <c r="B11" s="3">
        <v>7</v>
      </c>
      <c r="C11" s="2">
        <v>0.98080000000000001</v>
      </c>
      <c r="D11" s="1">
        <f t="shared" si="0"/>
        <v>21.087</v>
      </c>
    </row>
    <row r="12" spans="1:8">
      <c r="A12" t="s">
        <v>13</v>
      </c>
      <c r="B12">
        <v>8</v>
      </c>
      <c r="C12" s="1">
        <v>2.2631999999999999</v>
      </c>
      <c r="D12" s="1">
        <f t="shared" si="0"/>
        <v>22.369400000000002</v>
      </c>
      <c r="F12" t="s">
        <v>14</v>
      </c>
    </row>
    <row r="13" spans="1:8">
      <c r="A13" t="s">
        <v>13</v>
      </c>
      <c r="B13">
        <v>9</v>
      </c>
      <c r="C13" s="1">
        <v>2.5596000000000001</v>
      </c>
      <c r="D13" s="1">
        <f t="shared" si="0"/>
        <v>22.665800000000001</v>
      </c>
      <c r="F13">
        <f t="array" ref="F13:G15">LINEST(D16:D18,B16:B18,1,1)</f>
        <v>7.5000000000002853E-4</v>
      </c>
      <c r="G13">
        <v>22.801450000000003</v>
      </c>
    </row>
    <row r="14" spans="1:8">
      <c r="A14" t="s">
        <v>13</v>
      </c>
      <c r="B14">
        <v>10</v>
      </c>
      <c r="C14" s="1">
        <v>2.6562999999999999</v>
      </c>
      <c r="D14" s="1">
        <f t="shared" si="0"/>
        <v>22.762500000000003</v>
      </c>
      <c r="F14">
        <v>1.125833024918172E-3</v>
      </c>
      <c r="G14">
        <v>1.4664668424461203E-2</v>
      </c>
    </row>
    <row r="15" spans="1:8">
      <c r="A15" t="s">
        <v>13</v>
      </c>
      <c r="B15">
        <v>11</v>
      </c>
      <c r="C15" s="1">
        <v>2.6907000000000001</v>
      </c>
      <c r="D15" s="1">
        <f t="shared" si="0"/>
        <v>22.796900000000001</v>
      </c>
      <c r="F15">
        <v>0.30737704918094838</v>
      </c>
      <c r="G15">
        <v>1.5921683328068057E-3</v>
      </c>
    </row>
    <row r="16" spans="1:8" ht="15.75" thickBot="1">
      <c r="A16" t="s">
        <v>13</v>
      </c>
      <c r="B16" s="3">
        <v>12</v>
      </c>
      <c r="C16" s="2">
        <v>2.7035999999999998</v>
      </c>
      <c r="D16" s="2">
        <f t="shared" si="0"/>
        <v>22.809800000000003</v>
      </c>
    </row>
    <row r="17" spans="1:10">
      <c r="A17" t="s">
        <v>13</v>
      </c>
      <c r="B17" s="5">
        <v>13</v>
      </c>
      <c r="C17" s="6">
        <v>2.7063000000000001</v>
      </c>
      <c r="D17" s="7">
        <f t="shared" si="0"/>
        <v>22.8125</v>
      </c>
      <c r="F17" t="s">
        <v>15</v>
      </c>
      <c r="G17" t="s">
        <v>16</v>
      </c>
    </row>
    <row r="18" spans="1:10">
      <c r="A18" t="s">
        <v>13</v>
      </c>
      <c r="B18" s="8">
        <v>14</v>
      </c>
      <c r="C18" s="2">
        <v>2.7050999999999998</v>
      </c>
      <c r="D18" s="9">
        <f t="shared" si="0"/>
        <v>22.811300000000003</v>
      </c>
      <c r="F18">
        <v>6</v>
      </c>
      <c r="G18">
        <f>F18*$F$13+$G$13</f>
        <v>22.805950000000003</v>
      </c>
    </row>
    <row r="19" spans="1:10" ht="15.75" thickBot="1">
      <c r="A19" t="s">
        <v>17</v>
      </c>
      <c r="B19" s="10">
        <v>15</v>
      </c>
      <c r="C19" s="11">
        <v>2.702</v>
      </c>
      <c r="D19" s="12">
        <f t="shared" si="0"/>
        <v>22.808199999999999</v>
      </c>
      <c r="F19">
        <v>15</v>
      </c>
      <c r="G19" s="1">
        <f t="shared" ref="G19" si="2">F19*$F$13+$G$13</f>
        <v>22.812700000000003</v>
      </c>
    </row>
    <row r="20" spans="1:10">
      <c r="B20" s="3"/>
      <c r="C20" s="2"/>
      <c r="D20" s="1"/>
    </row>
    <row r="21" spans="1:10">
      <c r="B21" s="3"/>
      <c r="C21" s="2"/>
      <c r="D21" s="1"/>
    </row>
    <row r="22" spans="1:10">
      <c r="B22" s="3"/>
      <c r="C22" s="2"/>
      <c r="D22" s="1"/>
    </row>
    <row r="23" spans="1:10">
      <c r="B23" s="3"/>
      <c r="C23" s="2"/>
      <c r="D23" s="1"/>
    </row>
    <row r="24" spans="1:10">
      <c r="B24" s="3"/>
      <c r="C24" s="2"/>
      <c r="D24" s="1"/>
      <c r="F24" t="s">
        <v>18</v>
      </c>
      <c r="I24" t="s">
        <v>29</v>
      </c>
    </row>
    <row r="25" spans="1:10">
      <c r="B25" s="3"/>
      <c r="C25" s="2"/>
      <c r="D25" s="1"/>
      <c r="E25" t="s">
        <v>19</v>
      </c>
      <c r="F25">
        <v>7.4</v>
      </c>
      <c r="G25">
        <f>F25*$F$4+$G$4</f>
        <v>20.236323333333331</v>
      </c>
      <c r="I25" t="s">
        <v>30</v>
      </c>
      <c r="J25" t="s">
        <v>31</v>
      </c>
    </row>
    <row r="26" spans="1:10">
      <c r="B26" s="3"/>
      <c r="C26" s="2"/>
      <c r="D26" s="1"/>
      <c r="E26" t="s">
        <v>20</v>
      </c>
      <c r="F26">
        <f>F25</f>
        <v>7.4</v>
      </c>
      <c r="G26">
        <f t="shared" ref="G26" si="3">F26*$F$13+$G$13</f>
        <v>22.807000000000002</v>
      </c>
      <c r="I26">
        <f>F26</f>
        <v>7.4</v>
      </c>
      <c r="J26">
        <v>21.6</v>
      </c>
    </row>
    <row r="27" spans="1:10">
      <c r="B27" s="3"/>
      <c r="C27" s="2"/>
      <c r="D27" s="1"/>
    </row>
    <row r="28" spans="1:10">
      <c r="B28" s="3"/>
      <c r="C28" s="2"/>
      <c r="D28" s="1"/>
      <c r="F28" s="4" t="s">
        <v>21</v>
      </c>
      <c r="G28">
        <f>G26-G25</f>
        <v>2.5706766666666709</v>
      </c>
    </row>
    <row r="30" spans="1:10">
      <c r="F30" t="s">
        <v>27</v>
      </c>
      <c r="G30">
        <f>G1*G28-50-5012-100</f>
        <v>20640.730026633377</v>
      </c>
      <c r="H30" t="s">
        <v>28</v>
      </c>
    </row>
    <row r="31" spans="1:10">
      <c r="C31" s="13" t="s">
        <v>32</v>
      </c>
    </row>
    <row r="32" spans="1:10">
      <c r="C32">
        <f>((G30/4184)+0.5*(8.314/4184)*J26)/D2</f>
        <v>731.35600404053309</v>
      </c>
      <c r="D32" t="s">
        <v>33</v>
      </c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2</vt:i4>
      </vt:variant>
    </vt:vector>
  </HeadingPairs>
  <TitlesOfParts>
    <vt:vector size="2" baseType="lpstr">
      <vt:lpstr>Ac benzoico</vt:lpstr>
      <vt:lpstr>anidride ftalica</vt:lpstr>
    </vt:vector>
  </TitlesOfParts>
  <Company>Università degli studi di Trieste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FIORETTA ASARO</dc:creator>
  <cp:lastModifiedBy>ASARO FIORETTA</cp:lastModifiedBy>
  <dcterms:created xsi:type="dcterms:W3CDTF">2025-10-16T15:53:37Z</dcterms:created>
  <dcterms:modified xsi:type="dcterms:W3CDTF">2025-10-27T15:33:31Z</dcterms:modified>
</cp:coreProperties>
</file>