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CFCC1F39-E3EF-4AEE-BC22-F20393400A74}" xr6:coauthVersionLast="36" xr6:coauthVersionMax="36" xr10:uidLastSave="{00000000-0000-0000-0000-000000000000}"/>
  <bookViews>
    <workbookView xWindow="0" yWindow="0" windowWidth="19110" windowHeight="11355" activeTab="1" xr2:uid="{15E7DA2E-303D-402F-8434-1D9AF0E8E3AD}"/>
  </bookViews>
  <sheets>
    <sheet name="Ac benzoico" sheetId="1" r:id="rId1"/>
    <sheet name="Anidride Ftalica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8" i="4" l="1"/>
  <c r="L30" i="4"/>
  <c r="N24" i="4" l="1"/>
  <c r="L24" i="4"/>
  <c r="L27" i="1"/>
  <c r="L32" i="4"/>
  <c r="L34" i="4" s="1"/>
  <c r="F27" i="4"/>
  <c r="F18" i="4" a="1"/>
  <c r="G18" i="4" s="1"/>
  <c r="F9" i="4" a="1"/>
  <c r="F9" i="4" s="1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10" i="4"/>
  <c r="G25" i="1"/>
  <c r="F4" i="1" a="1"/>
  <c r="F4" i="1" s="1"/>
  <c r="F13" i="1" a="1"/>
  <c r="F13" i="1" s="1"/>
  <c r="D21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5" i="1"/>
  <c r="L26" i="4" l="1"/>
  <c r="G20" i="4"/>
  <c r="F20" i="4"/>
  <c r="G19" i="4"/>
  <c r="F18" i="4"/>
  <c r="F19" i="4"/>
  <c r="H10" i="4"/>
  <c r="G10" i="4"/>
  <c r="G11" i="4"/>
  <c r="F11" i="4"/>
  <c r="F10" i="4"/>
  <c r="H9" i="4"/>
  <c r="G9" i="4"/>
  <c r="H11" i="4"/>
  <c r="H6" i="1"/>
  <c r="G6" i="1"/>
  <c r="H5" i="1"/>
  <c r="F5" i="1"/>
  <c r="H4" i="1"/>
  <c r="G4" i="1"/>
  <c r="G8" i="1" s="1"/>
  <c r="F6" i="1"/>
  <c r="G5" i="1"/>
  <c r="G15" i="1"/>
  <c r="F15" i="1"/>
  <c r="F14" i="1"/>
  <c r="G13" i="1"/>
  <c r="G14" i="1"/>
  <c r="F31" i="4"/>
  <c r="D2" i="4"/>
  <c r="D2" i="1"/>
  <c r="G9" i="1" l="1"/>
  <c r="F26" i="1"/>
  <c r="G26" i="1" s="1"/>
  <c r="L25" i="1" s="1"/>
  <c r="G19" i="1" l="1"/>
  <c r="G18" i="1"/>
  <c r="G23" i="4"/>
  <c r="G24" i="4"/>
  <c r="G14" i="4"/>
  <c r="G13" i="4"/>
  <c r="G30" i="4"/>
  <c r="G31" i="4"/>
  <c r="L22" i="4" l="1"/>
</calcChain>
</file>

<file path=xl/sharedStrings.xml><?xml version="1.0" encoding="utf-8"?>
<sst xmlns="http://schemas.openxmlformats.org/spreadsheetml/2006/main" count="87" uniqueCount="40">
  <si>
    <t>Massa ac benzoico</t>
  </si>
  <si>
    <t>heat of combustion</t>
  </si>
  <si>
    <t>3227 kJ/mole</t>
  </si>
  <si>
    <t>Pubchem</t>
  </si>
  <si>
    <t>MW</t>
  </si>
  <si>
    <t>mol</t>
  </si>
  <si>
    <t>c</t>
  </si>
  <si>
    <t>incr T</t>
  </si>
  <si>
    <t>T/°C</t>
  </si>
  <si>
    <t>iniziale</t>
  </si>
  <si>
    <t>equalize</t>
  </si>
  <si>
    <t>x pre</t>
  </si>
  <si>
    <t>y pre</t>
  </si>
  <si>
    <t>pre test</t>
  </si>
  <si>
    <t>main test</t>
  </si>
  <si>
    <t>finale</t>
  </si>
  <si>
    <t xml:space="preserve">x post </t>
  </si>
  <si>
    <t xml:space="preserve">y post </t>
  </si>
  <si>
    <t>post test</t>
  </si>
  <si>
    <t>verticale</t>
  </si>
  <si>
    <t>pre</t>
  </si>
  <si>
    <t>post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</si>
  <si>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</t>
    </r>
  </si>
  <si>
    <t>J/K</t>
  </si>
  <si>
    <t>Massa an ftalica</t>
  </si>
  <si>
    <t>j/k</t>
  </si>
  <si>
    <t>J</t>
  </si>
  <si>
    <t>x punto</t>
  </si>
  <si>
    <t>y punto</t>
  </si>
  <si>
    <t>∆H in Kcal</t>
  </si>
  <si>
    <r>
      <t>∆</t>
    </r>
    <r>
      <rPr>
        <sz val="11"/>
        <color theme="1"/>
        <rFont val="Calibri"/>
        <family val="2"/>
      </rPr>
      <t>H=</t>
    </r>
  </si>
  <si>
    <t>∆H in Kcal/mol</t>
  </si>
  <si>
    <t>Cv=</t>
  </si>
  <si>
    <t>CALCOLI FINALI</t>
  </si>
  <si>
    <t>Cv</t>
  </si>
  <si>
    <t>Q busta</t>
  </si>
  <si>
    <t>Q=</t>
  </si>
  <si>
    <t>Qm =</t>
  </si>
  <si>
    <t>J/mol</t>
  </si>
  <si>
    <t>T 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</si>
</sst>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1"/>
      <charset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0" xfId="0" applyNumberFormat="1"/>
    <xf numFmtId="164" fontId="0" fillId="0" borderId="0" xfId="0" applyNumberFormat="1" applyBorder="1"/>
    <xf numFmtId="0" fontId="0" fillId="0" borderId="0" xfId="0" applyBorder="1"/>
    <xf numFmtId="0" fontId="1" fillId="0" borderId="0" xfId="0" applyFont="1"/>
    <xf numFmtId="0" fontId="0" fillId="0" borderId="1" xfId="0" applyBorder="1"/>
    <xf numFmtId="164" fontId="0" fillId="0" borderId="2" xfId="0" applyNumberFormat="1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0" fontId="3" fillId="0" borderId="0" xfId="0" applyFont="1"/>
    <xf numFmtId="0" fontId="0" fillId="0" borderId="0" xfId="0" applyFill="1" applyBorder="1"/>
    <xf numFmtId="0" fontId="0" fillId="0" borderId="2" xfId="0" applyBorder="1"/>
    <xf numFmtId="0" fontId="0" fillId="0" borderId="5" xfId="0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Acido Benzoico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acido benzoico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'Ac benzoico'!$B$4:$B$20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xVal>
          <c:yVal>
            <c:numRef>
              <c:f>'Ac benzoico'!$D$4:$D$20</c:f>
              <c:numCache>
                <c:formatCode>0.0000</c:formatCode>
                <c:ptCount val="17"/>
                <c:pt idx="0">
                  <c:v>20.4801</c:v>
                </c:pt>
                <c:pt idx="1">
                  <c:v>20.571200000000001</c:v>
                </c:pt>
                <c:pt idx="2">
                  <c:v>20.586400000000001</c:v>
                </c:pt>
                <c:pt idx="3">
                  <c:v>20.594100000000001</c:v>
                </c:pt>
                <c:pt idx="4">
                  <c:v>20.599599999999999</c:v>
                </c:pt>
                <c:pt idx="5">
                  <c:v>20.604400000000002</c:v>
                </c:pt>
                <c:pt idx="6">
                  <c:v>20.608699999999999</c:v>
                </c:pt>
                <c:pt idx="7">
                  <c:v>21.634399999999999</c:v>
                </c:pt>
                <c:pt idx="8">
                  <c:v>22.982399999999998</c:v>
                </c:pt>
                <c:pt idx="9">
                  <c:v>23.257300000000001</c:v>
                </c:pt>
                <c:pt idx="10">
                  <c:v>23.3368</c:v>
                </c:pt>
                <c:pt idx="11">
                  <c:v>23.361599999999999</c:v>
                </c:pt>
                <c:pt idx="12">
                  <c:v>23.367599999999999</c:v>
                </c:pt>
                <c:pt idx="13">
                  <c:v>23.367100000000001</c:v>
                </c:pt>
                <c:pt idx="14">
                  <c:v>23.363800000000001</c:v>
                </c:pt>
                <c:pt idx="15">
                  <c:v>23.359100000000002</c:v>
                </c:pt>
                <c:pt idx="16">
                  <c:v>23.2775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9C-4DD2-992C-02AFFC936F7C}"/>
            </c:ext>
          </c:extLst>
        </c:ser>
        <c:ser>
          <c:idx val="1"/>
          <c:order val="1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'Ac benzoico'!$F$8:$F$9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'Ac benzoico'!$G$8:$G$9</c:f>
              <c:numCache>
                <c:formatCode>General</c:formatCode>
                <c:ptCount val="2"/>
                <c:pt idx="0">
                  <c:v>20.567260000000001</c:v>
                </c:pt>
                <c:pt idx="1">
                  <c:v>20.64686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09C-4DD2-992C-02AFFC936F7C}"/>
            </c:ext>
          </c:extLst>
        </c:ser>
        <c:ser>
          <c:idx val="2"/>
          <c:order val="2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'Ac benzoico'!$F$18:$F$19</c:f>
              <c:numCache>
                <c:formatCode>General</c:formatCode>
                <c:ptCount val="2"/>
                <c:pt idx="0">
                  <c:v>5</c:v>
                </c:pt>
                <c:pt idx="1">
                  <c:v>16</c:v>
                </c:pt>
              </c:numCache>
            </c:numRef>
          </c:xVal>
          <c:yVal>
            <c:numRef>
              <c:f>'Ac benzoico'!$G$18:$G$19</c:f>
              <c:numCache>
                <c:formatCode>General</c:formatCode>
                <c:ptCount val="2"/>
                <c:pt idx="0">
                  <c:v>23.334133333333334</c:v>
                </c:pt>
                <c:pt idx="1">
                  <c:v>23.371093333333338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09C-4DD2-992C-02AFFC936F7C}"/>
            </c:ext>
          </c:extLst>
        </c:ser>
        <c:ser>
          <c:idx val="3"/>
          <c:order val="3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 benzoico'!$F$25:$F$26</c:f>
              <c:numCache>
                <c:formatCode>General</c:formatCode>
                <c:ptCount val="2"/>
                <c:pt idx="0">
                  <c:v>7.26</c:v>
                </c:pt>
                <c:pt idx="1">
                  <c:v>7.26</c:v>
                </c:pt>
              </c:numCache>
            </c:numRef>
          </c:xVal>
          <c:yVal>
            <c:numRef>
              <c:f>'Ac benzoico'!$G$25:$G$26</c:f>
              <c:numCache>
                <c:formatCode>General</c:formatCode>
                <c:ptCount val="2"/>
                <c:pt idx="0">
                  <c:v>20.625049600000001</c:v>
                </c:pt>
                <c:pt idx="1">
                  <c:v>23.341726933333334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09C-4DD2-992C-02AFFC936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0994495"/>
        <c:axId val="768371375"/>
      </c:scatterChart>
      <c:valAx>
        <c:axId val="710994495"/>
        <c:scaling>
          <c:orientation val="minMax"/>
          <c:max val="1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8371375"/>
        <c:crosses val="autoZero"/>
        <c:crossBetween val="midCat"/>
        <c:majorUnit val="1"/>
      </c:valAx>
      <c:valAx>
        <c:axId val="768371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09944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an ftalica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'Anidride Ftalica'!$B$9:$B$24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'Anidride Ftalica'!$D$9:$D$24</c:f>
              <c:numCache>
                <c:formatCode>0.0000</c:formatCode>
                <c:ptCount val="16"/>
                <c:pt idx="0">
                  <c:v>21.8461</c:v>
                </c:pt>
                <c:pt idx="1">
                  <c:v>21.906500000000001</c:v>
                </c:pt>
                <c:pt idx="2">
                  <c:v>21.921800000000001</c:v>
                </c:pt>
                <c:pt idx="3">
                  <c:v>21.927099999999999</c:v>
                </c:pt>
                <c:pt idx="4">
                  <c:v>21.930800000000001</c:v>
                </c:pt>
                <c:pt idx="5">
                  <c:v>21.934000000000001</c:v>
                </c:pt>
                <c:pt idx="6">
                  <c:v>22.756699999999999</c:v>
                </c:pt>
                <c:pt idx="7">
                  <c:v>24.192900000000002</c:v>
                </c:pt>
                <c:pt idx="8">
                  <c:v>24.5337</c:v>
                </c:pt>
                <c:pt idx="9">
                  <c:v>24.642700000000001</c:v>
                </c:pt>
                <c:pt idx="10">
                  <c:v>24.679400000000001</c:v>
                </c:pt>
                <c:pt idx="11">
                  <c:v>24.690999999999999</c:v>
                </c:pt>
                <c:pt idx="12">
                  <c:v>24.6936</c:v>
                </c:pt>
                <c:pt idx="13">
                  <c:v>24.691700000000001</c:v>
                </c:pt>
                <c:pt idx="14">
                  <c:v>24.687799999999999</c:v>
                </c:pt>
                <c:pt idx="15">
                  <c:v>24.6831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FEA-4BB2-B7DB-8F84D5AFEFF9}"/>
            </c:ext>
          </c:extLst>
        </c:ser>
        <c:ser>
          <c:idx val="1"/>
          <c:order val="1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'Anidride Ftalica'!$F$13:$F$14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'Anidride Ftalica'!$G$13:$G$14</c:f>
              <c:numCache>
                <c:formatCode>General</c:formatCode>
                <c:ptCount val="2"/>
                <c:pt idx="0">
                  <c:v>21.913066666666669</c:v>
                </c:pt>
                <c:pt idx="1">
                  <c:v>21.958066666666671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FEA-4BB2-B7DB-8F84D5AFEFF9}"/>
            </c:ext>
          </c:extLst>
        </c:ser>
        <c:ser>
          <c:idx val="2"/>
          <c:order val="2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'Anidride Ftalica'!$F$23:$F$24</c:f>
              <c:numCache>
                <c:formatCode>General</c:formatCode>
                <c:ptCount val="2"/>
                <c:pt idx="0">
                  <c:v>5</c:v>
                </c:pt>
                <c:pt idx="1">
                  <c:v>15</c:v>
                </c:pt>
              </c:numCache>
            </c:numRef>
          </c:xVal>
          <c:yVal>
            <c:numRef>
              <c:f>'Anidride Ftalica'!$G$23:$G$24</c:f>
              <c:numCache>
                <c:formatCode>General</c:formatCode>
                <c:ptCount val="2"/>
                <c:pt idx="0">
                  <c:v>24.699649999999998</c:v>
                </c:pt>
                <c:pt idx="1">
                  <c:v>24.68815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FEA-4BB2-B7DB-8F84D5AFEFF9}"/>
            </c:ext>
          </c:extLst>
        </c:ser>
        <c:ser>
          <c:idx val="3"/>
          <c:order val="3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'Anidride Ftalica'!$F$30:$F$31</c:f>
              <c:numCache>
                <c:formatCode>General</c:formatCode>
                <c:ptCount val="2"/>
                <c:pt idx="0">
                  <c:v>6.42</c:v>
                </c:pt>
                <c:pt idx="1">
                  <c:v>6.42</c:v>
                </c:pt>
              </c:numCache>
            </c:numRef>
          </c:xVal>
          <c:yVal>
            <c:numRef>
              <c:f>'Anidride Ftalica'!$G$30:$G$31</c:f>
              <c:numCache>
                <c:formatCode>General</c:formatCode>
                <c:ptCount val="2"/>
                <c:pt idx="0">
                  <c:v>21.94195666666667</c:v>
                </c:pt>
                <c:pt idx="1">
                  <c:v>24.698017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FEA-4BB2-B7DB-8F84D5AFEFF9}"/>
            </c:ext>
          </c:extLst>
        </c:ser>
        <c:ser>
          <c:idx val="4"/>
          <c:order val="4"/>
          <c:tx>
            <c:v>punto medio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'Anidride Ftalica'!$F$27</c:f>
              <c:numCache>
                <c:formatCode>General</c:formatCode>
                <c:ptCount val="1"/>
                <c:pt idx="0">
                  <c:v>6.42</c:v>
                </c:pt>
              </c:numCache>
            </c:numRef>
          </c:xVal>
          <c:yVal>
            <c:numRef>
              <c:f>'Anidride Ftalica'!$G$27</c:f>
              <c:numCache>
                <c:formatCode>General</c:formatCode>
                <c:ptCount val="1"/>
                <c:pt idx="0">
                  <c:v>23.38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FEA-4BB2-B7DB-8F84D5AFE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639295"/>
        <c:axId val="902174047"/>
      </c:scatterChart>
      <c:valAx>
        <c:axId val="1013639295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02174047"/>
        <c:crosses val="autoZero"/>
        <c:crossBetween val="midCat"/>
        <c:majorUnit val="1"/>
      </c:valAx>
      <c:valAx>
        <c:axId val="902174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136392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485775</xdr:colOff>
      <xdr:row>2</xdr:row>
      <xdr:rowOff>76200</xdr:rowOff>
    </xdr:from>
    <xdr:to>
      <xdr:col>19</xdr:col>
      <xdr:colOff>85725</xdr:colOff>
      <xdr:row>21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6C21D5E-8B4B-4F4A-8744-9A0E4F4664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523875</xdr:colOff>
      <xdr:row>1</xdr:row>
      <xdr:rowOff>180975</xdr:rowOff>
    </xdr:from>
    <xdr:to>
      <xdr:col>19</xdr:col>
      <xdr:colOff>152401</xdr:colOff>
      <xdr:row>16</xdr:row>
      <xdr:rowOff>161925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ECB7D71-8AB9-4554-BA15-15BE10BD43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913E-C03D-4193-98BA-FCE74D2696F1}">
  <dimension ref="A1:M28"/>
  <sheetViews>
    <sheetView topLeftCell="A4" zoomScaleNormal="100" workbookViewId="0">
      <selection activeCell="L28" sqref="L28"/>
    </sheetView>
  </sheetViews>
  <sheetFormatPr defaultRowHeight="15"/>
  <cols>
    <col min="3" max="3" width="10.5703125" bestFit="1" customWidth="1"/>
  </cols>
  <sheetData>
    <row r="1" spans="1:9">
      <c r="B1" t="s">
        <v>0</v>
      </c>
      <c r="D1">
        <v>1.0195000000000001</v>
      </c>
      <c r="F1" t="s">
        <v>1</v>
      </c>
      <c r="G1" t="s">
        <v>2</v>
      </c>
      <c r="I1" t="s">
        <v>3</v>
      </c>
    </row>
    <row r="2" spans="1:9">
      <c r="B2" t="s">
        <v>4</v>
      </c>
      <c r="C2">
        <v>122.12</v>
      </c>
      <c r="D2">
        <f>D1/C2</f>
        <v>8.3483458892892239E-3</v>
      </c>
      <c r="E2" t="s">
        <v>5</v>
      </c>
    </row>
    <row r="3" spans="1:9">
      <c r="B3" t="s">
        <v>6</v>
      </c>
      <c r="C3" t="s">
        <v>7</v>
      </c>
      <c r="D3" t="s">
        <v>8</v>
      </c>
      <c r="F3" t="s">
        <v>9</v>
      </c>
    </row>
    <row r="4" spans="1:9" ht="15.75" thickBot="1">
      <c r="B4">
        <v>0</v>
      </c>
      <c r="C4">
        <v>0</v>
      </c>
      <c r="D4" s="1">
        <v>20.4801</v>
      </c>
      <c r="F4">
        <f t="array" ref="F4:H6">LINEST(D5:D9,B5:B9,1,1)</f>
        <v>7.959999999999922E-3</v>
      </c>
      <c r="G4">
        <v>20.567260000000001</v>
      </c>
      <c r="H4" t="e">
        <v>#N/A</v>
      </c>
    </row>
    <row r="5" spans="1:9">
      <c r="A5" t="s">
        <v>10</v>
      </c>
      <c r="B5" s="5">
        <v>1</v>
      </c>
      <c r="C5" s="15">
        <v>9.11E-2</v>
      </c>
      <c r="D5" s="10">
        <f>$D$4+C5</f>
        <v>20.571200000000001</v>
      </c>
      <c r="F5">
        <v>1.1918612894683367E-3</v>
      </c>
      <c r="G5">
        <v>3.9529566993156389E-3</v>
      </c>
      <c r="H5" t="e">
        <v>#N/A</v>
      </c>
    </row>
    <row r="6" spans="1:9">
      <c r="A6" t="s">
        <v>10</v>
      </c>
      <c r="B6" s="7">
        <v>2</v>
      </c>
      <c r="C6" s="3">
        <v>0.10630000000000001</v>
      </c>
      <c r="D6" s="11">
        <f t="shared" ref="D6:D21" si="0">$D$4+C6</f>
        <v>20.586400000000001</v>
      </c>
      <c r="F6">
        <v>0.93698020797596837</v>
      </c>
      <c r="G6">
        <v>3.7689963297051995E-3</v>
      </c>
      <c r="H6" t="e">
        <v>#N/A</v>
      </c>
    </row>
    <row r="7" spans="1:9">
      <c r="A7" t="s">
        <v>10</v>
      </c>
      <c r="B7" s="7">
        <v>3</v>
      </c>
      <c r="C7" s="3">
        <v>0.114</v>
      </c>
      <c r="D7" s="11">
        <f t="shared" si="0"/>
        <v>20.594100000000001</v>
      </c>
      <c r="F7" t="s">
        <v>11</v>
      </c>
      <c r="G7" t="s">
        <v>12</v>
      </c>
    </row>
    <row r="8" spans="1:9">
      <c r="A8" t="s">
        <v>10</v>
      </c>
      <c r="B8" s="7">
        <v>4</v>
      </c>
      <c r="C8" s="3">
        <v>0.1195</v>
      </c>
      <c r="D8" s="11">
        <f t="shared" si="0"/>
        <v>20.599599999999999</v>
      </c>
      <c r="F8">
        <v>0</v>
      </c>
      <c r="G8">
        <f>F8*$F$4+$G$4</f>
        <v>20.567260000000001</v>
      </c>
    </row>
    <row r="9" spans="1:9" ht="15.75" thickBot="1">
      <c r="A9" t="s">
        <v>13</v>
      </c>
      <c r="B9" s="8">
        <v>5</v>
      </c>
      <c r="C9" s="16">
        <v>0.12429999999999999</v>
      </c>
      <c r="D9" s="12">
        <f t="shared" si="0"/>
        <v>20.604400000000002</v>
      </c>
      <c r="F9">
        <v>10</v>
      </c>
      <c r="G9">
        <f>F9*$F$4+$G$4</f>
        <v>20.64686</v>
      </c>
    </row>
    <row r="10" spans="1:9">
      <c r="A10" t="s">
        <v>14</v>
      </c>
      <c r="B10" s="3">
        <v>6</v>
      </c>
      <c r="C10">
        <v>0.12859999999999999</v>
      </c>
      <c r="D10" s="1">
        <f t="shared" si="0"/>
        <v>20.608699999999999</v>
      </c>
    </row>
    <row r="11" spans="1:9">
      <c r="A11" t="s">
        <v>14</v>
      </c>
      <c r="B11" s="3">
        <v>7</v>
      </c>
      <c r="C11">
        <v>1.1542999999999992</v>
      </c>
      <c r="D11" s="1">
        <f t="shared" si="0"/>
        <v>21.634399999999999</v>
      </c>
    </row>
    <row r="12" spans="1:9">
      <c r="A12" t="s">
        <v>14</v>
      </c>
      <c r="B12">
        <v>8</v>
      </c>
      <c r="C12">
        <v>2.5022999999999982</v>
      </c>
      <c r="D12" s="1">
        <f t="shared" si="0"/>
        <v>22.982399999999998</v>
      </c>
      <c r="F12" t="s">
        <v>15</v>
      </c>
    </row>
    <row r="13" spans="1:9" ht="15.75" thickBot="1">
      <c r="A13" t="s">
        <v>14</v>
      </c>
      <c r="B13">
        <v>9</v>
      </c>
      <c r="C13">
        <v>2.7772000000000006</v>
      </c>
      <c r="D13" s="1">
        <f t="shared" si="0"/>
        <v>23.257300000000001</v>
      </c>
      <c r="F13">
        <f t="array" ref="F13:G15">LINEST(D14:D19,B14:B19,1,1)</f>
        <v>3.3600000000003926E-3</v>
      </c>
      <c r="G13">
        <v>23.31733333333333</v>
      </c>
    </row>
    <row r="14" spans="1:9">
      <c r="A14" t="s">
        <v>14</v>
      </c>
      <c r="B14" s="5">
        <v>10</v>
      </c>
      <c r="C14" s="15">
        <v>2.8567</v>
      </c>
      <c r="D14" s="10">
        <f t="shared" si="0"/>
        <v>23.3368</v>
      </c>
      <c r="F14">
        <v>2.5745605265289902E-3</v>
      </c>
      <c r="G14">
        <v>3.2480983203116903E-2</v>
      </c>
    </row>
    <row r="15" spans="1:9">
      <c r="A15" t="s">
        <v>14</v>
      </c>
      <c r="B15" s="7">
        <v>11</v>
      </c>
      <c r="C15" s="3">
        <v>2.8814999999999991</v>
      </c>
      <c r="D15" s="11">
        <f t="shared" si="0"/>
        <v>23.361599999999999</v>
      </c>
      <c r="F15">
        <v>0.29864258865505411</v>
      </c>
      <c r="G15">
        <v>1.0770159392196641E-2</v>
      </c>
    </row>
    <row r="16" spans="1:9">
      <c r="A16" t="s">
        <v>14</v>
      </c>
      <c r="B16" s="7">
        <v>12</v>
      </c>
      <c r="C16" s="3">
        <v>2.8874999999999993</v>
      </c>
      <c r="D16" s="11">
        <f t="shared" si="0"/>
        <v>23.367599999999999</v>
      </c>
    </row>
    <row r="17" spans="1:13">
      <c r="A17" t="s">
        <v>14</v>
      </c>
      <c r="B17" s="7">
        <v>13</v>
      </c>
      <c r="C17" s="3">
        <v>2.8870000000000005</v>
      </c>
      <c r="D17" s="11">
        <f t="shared" si="0"/>
        <v>23.367100000000001</v>
      </c>
      <c r="F17" t="s">
        <v>16</v>
      </c>
      <c r="G17" t="s">
        <v>17</v>
      </c>
    </row>
    <row r="18" spans="1:13">
      <c r="A18" t="s">
        <v>14</v>
      </c>
      <c r="B18" s="7">
        <v>14</v>
      </c>
      <c r="C18" s="3">
        <v>2.883700000000001</v>
      </c>
      <c r="D18" s="11">
        <f t="shared" si="0"/>
        <v>23.363800000000001</v>
      </c>
      <c r="F18">
        <v>5</v>
      </c>
      <c r="G18">
        <f>F18*$F$13+$G$13</f>
        <v>23.334133333333334</v>
      </c>
    </row>
    <row r="19" spans="1:13" ht="15.75" thickBot="1">
      <c r="A19" t="s">
        <v>14</v>
      </c>
      <c r="B19" s="8">
        <v>15</v>
      </c>
      <c r="C19" s="16">
        <v>2.8790000000000013</v>
      </c>
      <c r="D19" s="12">
        <f t="shared" si="0"/>
        <v>23.359100000000002</v>
      </c>
      <c r="F19">
        <v>16</v>
      </c>
      <c r="G19">
        <f>F19*$F$13+$G$13</f>
        <v>23.371093333333338</v>
      </c>
    </row>
    <row r="20" spans="1:13">
      <c r="A20" t="s">
        <v>18</v>
      </c>
      <c r="B20" s="3">
        <v>16</v>
      </c>
      <c r="C20" s="2">
        <v>2.7974000000000001</v>
      </c>
      <c r="D20" s="1">
        <f t="shared" si="0"/>
        <v>23.2775</v>
      </c>
    </row>
    <row r="21" spans="1:13">
      <c r="A21" t="s">
        <v>18</v>
      </c>
      <c r="B21" s="14">
        <v>17</v>
      </c>
      <c r="C21" s="2">
        <v>2.7938000000000001</v>
      </c>
      <c r="D21" s="1">
        <f t="shared" si="0"/>
        <v>23.273900000000001</v>
      </c>
    </row>
    <row r="22" spans="1:13">
      <c r="B22" s="3"/>
      <c r="C22" s="2"/>
      <c r="D22" s="1"/>
    </row>
    <row r="23" spans="1:13">
      <c r="B23" s="3"/>
      <c r="C23" s="2"/>
      <c r="D23" s="1"/>
    </row>
    <row r="24" spans="1:13">
      <c r="B24" s="3"/>
      <c r="C24" s="2"/>
      <c r="D24" s="1"/>
      <c r="F24" t="s">
        <v>19</v>
      </c>
      <c r="K24" t="s">
        <v>33</v>
      </c>
    </row>
    <row r="25" spans="1:13">
      <c r="B25" s="3"/>
      <c r="C25" s="2"/>
      <c r="D25" s="1"/>
      <c r="E25" t="s">
        <v>20</v>
      </c>
      <c r="F25">
        <v>7.26</v>
      </c>
      <c r="G25">
        <f>F25*$F$4+$G$4</f>
        <v>20.625049600000001</v>
      </c>
      <c r="K25" s="4" t="s">
        <v>22</v>
      </c>
      <c r="L25">
        <f>G26-G25</f>
        <v>2.7166773333333332</v>
      </c>
    </row>
    <row r="26" spans="1:13">
      <c r="B26" s="3"/>
      <c r="C26" s="2"/>
      <c r="D26" s="1"/>
      <c r="E26" t="s">
        <v>21</v>
      </c>
      <c r="F26">
        <f>F25</f>
        <v>7.26</v>
      </c>
      <c r="G26">
        <f>F26*$F$13+$G$13</f>
        <v>23.341726933333334</v>
      </c>
    </row>
    <row r="27" spans="1:13">
      <c r="B27" s="3"/>
      <c r="C27" s="2"/>
      <c r="D27" s="1"/>
      <c r="K27" t="s">
        <v>32</v>
      </c>
      <c r="L27">
        <f>(3227*1000*D2-50-100)/L25</f>
        <v>9861.3522688265493</v>
      </c>
      <c r="M27" t="s">
        <v>23</v>
      </c>
    </row>
    <row r="28" spans="1:13">
      <c r="B28" s="3"/>
      <c r="C28" s="2"/>
      <c r="D28" s="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C657B-4BA0-428E-9322-D833A0E7DB65}">
  <dimension ref="A1:O34"/>
  <sheetViews>
    <sheetView tabSelected="1" zoomScaleNormal="100" workbookViewId="0">
      <selection activeCell="Q23" sqref="Q23"/>
    </sheetView>
  </sheetViews>
  <sheetFormatPr defaultRowHeight="15"/>
  <cols>
    <col min="3" max="3" width="10.5703125" bestFit="1" customWidth="1"/>
  </cols>
  <sheetData>
    <row r="1" spans="1:8">
      <c r="B1" t="s">
        <v>24</v>
      </c>
      <c r="D1">
        <v>1.1049</v>
      </c>
      <c r="F1" t="s">
        <v>34</v>
      </c>
      <c r="G1">
        <v>9861.3522688265493</v>
      </c>
      <c r="H1" t="s">
        <v>25</v>
      </c>
    </row>
    <row r="2" spans="1:8">
      <c r="B2" t="s">
        <v>4</v>
      </c>
      <c r="C2">
        <v>148.11000000000001</v>
      </c>
      <c r="D2">
        <f>D1/C2</f>
        <v>7.4599959489568555E-3</v>
      </c>
      <c r="E2" t="s">
        <v>5</v>
      </c>
      <c r="F2" t="s">
        <v>35</v>
      </c>
      <c r="G2">
        <v>5823</v>
      </c>
      <c r="H2" t="s">
        <v>26</v>
      </c>
    </row>
    <row r="8" spans="1:8">
      <c r="B8" t="s">
        <v>6</v>
      </c>
      <c r="C8" t="s">
        <v>7</v>
      </c>
      <c r="D8" t="s">
        <v>8</v>
      </c>
      <c r="F8" t="s">
        <v>9</v>
      </c>
    </row>
    <row r="9" spans="1:8">
      <c r="B9">
        <v>0</v>
      </c>
      <c r="C9" s="1">
        <v>0</v>
      </c>
      <c r="D9" s="1">
        <v>21.8461</v>
      </c>
      <c r="F9">
        <f t="array" ref="F9:H11">LINEST(D11:D13,B11:B13,1,1)</f>
        <v>4.5000000000001697E-3</v>
      </c>
      <c r="G9">
        <v>21.913066666666669</v>
      </c>
      <c r="H9" t="e">
        <v>#N/A</v>
      </c>
    </row>
    <row r="10" spans="1:8" ht="15.75" thickBot="1">
      <c r="A10" t="s">
        <v>10</v>
      </c>
      <c r="B10">
        <v>1</v>
      </c>
      <c r="C10" s="1">
        <v>6.0400000000000002E-2</v>
      </c>
      <c r="D10" s="1">
        <f t="shared" ref="D10:D24" si="0">$D$9+C10</f>
        <v>21.906500000000001</v>
      </c>
      <c r="F10">
        <v>4.6188021535062353E-4</v>
      </c>
      <c r="G10">
        <v>1.4360439485658523E-3</v>
      </c>
      <c r="H10" t="e">
        <v>#N/A</v>
      </c>
    </row>
    <row r="11" spans="1:8">
      <c r="A11" t="s">
        <v>10</v>
      </c>
      <c r="B11" s="5">
        <v>2</v>
      </c>
      <c r="C11" s="6">
        <v>7.5700000000000003E-2</v>
      </c>
      <c r="D11" s="10">
        <f t="shared" si="0"/>
        <v>21.921800000000001</v>
      </c>
      <c r="F11">
        <v>0.98957484932404305</v>
      </c>
      <c r="G11">
        <v>6.5319726474065767E-4</v>
      </c>
      <c r="H11" t="e">
        <v>#N/A</v>
      </c>
    </row>
    <row r="12" spans="1:8">
      <c r="A12" t="s">
        <v>10</v>
      </c>
      <c r="B12" s="7">
        <v>3</v>
      </c>
      <c r="C12" s="2">
        <v>8.1000000000000003E-2</v>
      </c>
      <c r="D12" s="11">
        <f t="shared" si="0"/>
        <v>21.927099999999999</v>
      </c>
      <c r="F12" t="s">
        <v>11</v>
      </c>
      <c r="G12" t="s">
        <v>12</v>
      </c>
    </row>
    <row r="13" spans="1:8" ht="15.75" thickBot="1">
      <c r="A13" t="s">
        <v>10</v>
      </c>
      <c r="B13" s="8">
        <v>4</v>
      </c>
      <c r="C13" s="9">
        <v>8.4699999999999998E-2</v>
      </c>
      <c r="D13" s="12">
        <f t="shared" si="0"/>
        <v>21.930800000000001</v>
      </c>
      <c r="F13">
        <v>0</v>
      </c>
      <c r="G13">
        <f>F13*$F$9+$G$9</f>
        <v>21.913066666666669</v>
      </c>
    </row>
    <row r="14" spans="1:8">
      <c r="A14" t="s">
        <v>13</v>
      </c>
      <c r="B14" s="3">
        <v>5</v>
      </c>
      <c r="C14" s="2">
        <v>8.7900000000000006E-2</v>
      </c>
      <c r="D14" s="1">
        <f t="shared" si="0"/>
        <v>21.934000000000001</v>
      </c>
      <c r="F14">
        <v>10</v>
      </c>
      <c r="G14">
        <f>F14*$F$9+$G$9</f>
        <v>21.958066666666671</v>
      </c>
    </row>
    <row r="15" spans="1:8">
      <c r="A15" t="s">
        <v>14</v>
      </c>
      <c r="B15" s="3">
        <v>6</v>
      </c>
      <c r="C15" s="2">
        <v>0.91059999999999997</v>
      </c>
      <c r="D15" s="1">
        <f t="shared" si="0"/>
        <v>22.756699999999999</v>
      </c>
    </row>
    <row r="16" spans="1:8">
      <c r="A16" t="s">
        <v>14</v>
      </c>
      <c r="B16" s="3">
        <v>7</v>
      </c>
      <c r="C16" s="2">
        <v>2.3468</v>
      </c>
      <c r="D16" s="1">
        <f t="shared" si="0"/>
        <v>24.192900000000002</v>
      </c>
    </row>
    <row r="17" spans="1:15">
      <c r="A17" t="s">
        <v>14</v>
      </c>
      <c r="B17">
        <v>8</v>
      </c>
      <c r="C17" s="1">
        <v>2.6876000000000002</v>
      </c>
      <c r="D17" s="1">
        <f t="shared" si="0"/>
        <v>24.5337</v>
      </c>
      <c r="F17" t="s">
        <v>15</v>
      </c>
    </row>
    <row r="18" spans="1:15">
      <c r="A18" t="s">
        <v>14</v>
      </c>
      <c r="B18">
        <v>9</v>
      </c>
      <c r="C18" s="1">
        <v>2.7966000000000002</v>
      </c>
      <c r="D18" s="1">
        <f t="shared" si="0"/>
        <v>24.642700000000001</v>
      </c>
      <c r="F18">
        <f t="array" ref="F18:G20">LINEST(D20:D23,B20:B23,1,1)</f>
        <v>-1.1499999999998072E-3</v>
      </c>
      <c r="G18">
        <v>24.705399999999997</v>
      </c>
    </row>
    <row r="19" spans="1:15" ht="15.75" thickBot="1">
      <c r="A19" t="s">
        <v>14</v>
      </c>
      <c r="B19">
        <v>10</v>
      </c>
      <c r="C19" s="1">
        <v>2.8332999999999999</v>
      </c>
      <c r="D19" s="1">
        <f t="shared" si="0"/>
        <v>24.679400000000001</v>
      </c>
      <c r="F19">
        <v>1.0428326807310909E-3</v>
      </c>
      <c r="G19">
        <v>1.3087446274966134E-2</v>
      </c>
    </row>
    <row r="20" spans="1:15">
      <c r="A20" t="s">
        <v>14</v>
      </c>
      <c r="B20" s="5">
        <v>11</v>
      </c>
      <c r="C20" s="6">
        <v>2.8449</v>
      </c>
      <c r="D20" s="10">
        <f t="shared" si="0"/>
        <v>24.690999999999999</v>
      </c>
      <c r="F20">
        <v>0.37812723373813378</v>
      </c>
      <c r="G20">
        <v>2.3318447632730546E-3</v>
      </c>
      <c r="J20" t="s">
        <v>33</v>
      </c>
    </row>
    <row r="21" spans="1:15">
      <c r="A21" t="s">
        <v>14</v>
      </c>
      <c r="B21" s="7">
        <v>12</v>
      </c>
      <c r="C21" s="2">
        <v>2.8475000000000001</v>
      </c>
      <c r="D21" s="11">
        <f t="shared" si="0"/>
        <v>24.6936</v>
      </c>
    </row>
    <row r="22" spans="1:15">
      <c r="A22" t="s">
        <v>14</v>
      </c>
      <c r="B22" s="7">
        <v>13</v>
      </c>
      <c r="C22" s="2">
        <v>2.8456000000000001</v>
      </c>
      <c r="D22" s="11">
        <f t="shared" si="0"/>
        <v>24.691700000000001</v>
      </c>
      <c r="F22" t="s">
        <v>16</v>
      </c>
      <c r="G22" t="s">
        <v>17</v>
      </c>
      <c r="K22" s="4" t="s">
        <v>22</v>
      </c>
      <c r="L22">
        <f>G31-G30</f>
        <v>2.7560603333333304</v>
      </c>
    </row>
    <row r="23" spans="1:15" ht="15.75" thickBot="1">
      <c r="A23" t="s">
        <v>14</v>
      </c>
      <c r="B23" s="8">
        <v>14</v>
      </c>
      <c r="C23" s="9">
        <v>2.8416999999999999</v>
      </c>
      <c r="D23" s="12">
        <f t="shared" si="0"/>
        <v>24.687799999999999</v>
      </c>
      <c r="F23">
        <v>5</v>
      </c>
      <c r="G23">
        <f>F23*$F$18+$G$18</f>
        <v>24.699649999999998</v>
      </c>
    </row>
    <row r="24" spans="1:15">
      <c r="A24" t="s">
        <v>18</v>
      </c>
      <c r="B24" s="3">
        <v>15</v>
      </c>
      <c r="C24" s="2">
        <v>2.8370000000000002</v>
      </c>
      <c r="D24" s="1">
        <f t="shared" si="0"/>
        <v>24.6831</v>
      </c>
      <c r="F24">
        <v>15</v>
      </c>
      <c r="G24">
        <f>F24*$F$18+$G$18</f>
        <v>24.68815</v>
      </c>
      <c r="K24" t="s">
        <v>36</v>
      </c>
      <c r="L24">
        <f>G1*L22-50-100-G2</f>
        <v>21205.481821139492</v>
      </c>
      <c r="M24" t="s">
        <v>26</v>
      </c>
      <c r="N24">
        <f>0.5*8.314*G27</f>
        <v>97.190659999999994</v>
      </c>
      <c r="O24" t="s">
        <v>26</v>
      </c>
    </row>
    <row r="25" spans="1:15">
      <c r="B25" s="3"/>
      <c r="C25" s="2"/>
      <c r="D25" s="1"/>
    </row>
    <row r="26" spans="1:15">
      <c r="B26" s="3"/>
      <c r="C26" s="2"/>
      <c r="D26" s="1"/>
      <c r="F26" t="s">
        <v>27</v>
      </c>
      <c r="G26" t="s">
        <v>28</v>
      </c>
      <c r="K26" t="s">
        <v>37</v>
      </c>
      <c r="L26">
        <f>L24/(D1*C2)</f>
        <v>129.58083950050167</v>
      </c>
      <c r="M26" t="s">
        <v>38</v>
      </c>
    </row>
    <row r="27" spans="1:15">
      <c r="B27" s="3"/>
      <c r="C27" s="2"/>
      <c r="D27" s="1"/>
      <c r="F27">
        <f>F30</f>
        <v>6.42</v>
      </c>
      <c r="G27">
        <v>23.38</v>
      </c>
    </row>
    <row r="28" spans="1:15">
      <c r="B28" s="3"/>
      <c r="C28" s="2"/>
      <c r="D28" s="1"/>
      <c r="K28" t="s">
        <v>39</v>
      </c>
      <c r="L28">
        <f>G27+273.15</f>
        <v>296.52999999999997</v>
      </c>
    </row>
    <row r="29" spans="1:15">
      <c r="B29" s="3"/>
      <c r="C29" s="2"/>
      <c r="D29" s="1"/>
      <c r="F29" t="s">
        <v>19</v>
      </c>
    </row>
    <row r="30" spans="1:15">
      <c r="B30" s="3"/>
      <c r="C30" s="2"/>
      <c r="D30" s="1"/>
      <c r="E30" t="s">
        <v>20</v>
      </c>
      <c r="F30">
        <v>6.42</v>
      </c>
      <c r="G30">
        <f>F30*$F$9+$G$9</f>
        <v>21.94195666666667</v>
      </c>
      <c r="K30" s="13" t="s">
        <v>30</v>
      </c>
      <c r="L30">
        <f>L24+0.5*8.314*(G27+273.15)</f>
        <v>22438.157031139493</v>
      </c>
      <c r="M30" t="s">
        <v>26</v>
      </c>
    </row>
    <row r="31" spans="1:15">
      <c r="B31" s="3"/>
      <c r="C31" s="2"/>
      <c r="D31" s="1"/>
      <c r="E31" t="s">
        <v>21</v>
      </c>
      <c r="F31">
        <f>F30</f>
        <v>6.42</v>
      </c>
      <c r="G31">
        <f>F31*$F$18+$G$18</f>
        <v>24.698017</v>
      </c>
    </row>
    <row r="32" spans="1:15">
      <c r="B32" s="3"/>
      <c r="C32" s="2"/>
      <c r="D32" s="1"/>
      <c r="L32">
        <f>L30/4184</f>
        <v>5.36284823880007</v>
      </c>
      <c r="M32" s="13" t="s">
        <v>29</v>
      </c>
    </row>
    <row r="33" spans="2:13">
      <c r="B33" s="3"/>
      <c r="C33" s="2"/>
      <c r="D33" s="1"/>
    </row>
    <row r="34" spans="2:13">
      <c r="L34">
        <f>L32/D2</f>
        <v>718.88085134281698</v>
      </c>
      <c r="M34" t="s">
        <v>31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Ac benzoico</vt:lpstr>
      <vt:lpstr>Anidride Ftalica</vt:lpstr>
    </vt:vector>
  </TitlesOfParts>
  <Company>Università degli studi di Trieste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FIORETTA ASARO</dc:creator>
  <cp:lastModifiedBy>ASARO FIORETTA</cp:lastModifiedBy>
  <dcterms:created xsi:type="dcterms:W3CDTF">2025-10-16T15:53:37Z</dcterms:created>
  <dcterms:modified xsi:type="dcterms:W3CDTF">2025-10-29T15:35:13Z</dcterms:modified>
</cp:coreProperties>
</file>