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rober\Documents\UNI\Appelli miei\2025_01_08\"/>
    </mc:Choice>
  </mc:AlternateContent>
  <xr:revisionPtr revIDLastSave="0" documentId="13_ncr:1_{9728DDBA-5A4B-454B-B568-420EEC76BA08}" xr6:coauthVersionLast="47" xr6:coauthVersionMax="47" xr10:uidLastSave="{00000000-0000-0000-0000-000000000000}"/>
  <bookViews>
    <workbookView xWindow="-110" yWindow="-110" windowWidth="19420" windowHeight="11500" xr2:uid="{E463553E-F415-4108-BD19-0A65F85ED450}"/>
  </bookViews>
  <sheets>
    <sheet name="Compito" sheetId="3" r:id="rId1"/>
    <sheet name="Quesito 1" sheetId="4" r:id="rId2"/>
    <sheet name="Quesito 2" sheetId="2" r:id="rId3"/>
    <sheet name="Quesito 3" sheetId="1" r:id="rId4"/>
    <sheet name="Quesito 4" sheetId="5" r:id="rId5"/>
    <sheet name="Quesito 5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8" i="6" l="1"/>
  <c r="B39" i="6" s="1"/>
  <c r="B29" i="6" l="1"/>
  <c r="E22" i="6" s="1"/>
  <c r="H22" i="6" s="1"/>
  <c r="B28" i="6"/>
  <c r="D19" i="6" s="1"/>
  <c r="G19" i="6" s="1"/>
  <c r="G16" i="5"/>
  <c r="C19" i="5"/>
  <c r="C30" i="5"/>
  <c r="E16" i="5"/>
  <c r="F16" i="5" s="1"/>
  <c r="E15" i="5"/>
  <c r="F15" i="5" s="1"/>
  <c r="C18" i="5" s="1"/>
  <c r="E23" i="6" l="1"/>
  <c r="H23" i="6" s="1"/>
  <c r="E24" i="6"/>
  <c r="H24" i="6" s="1"/>
  <c r="D17" i="6"/>
  <c r="D23" i="6"/>
  <c r="E17" i="6"/>
  <c r="H17" i="6" s="1"/>
  <c r="E18" i="6"/>
  <c r="H18" i="6" s="1"/>
  <c r="D20" i="6"/>
  <c r="E19" i="6"/>
  <c r="D18" i="6"/>
  <c r="D24" i="6"/>
  <c r="D22" i="6"/>
  <c r="G22" i="6" s="1"/>
  <c r="D21" i="6"/>
  <c r="E20" i="6"/>
  <c r="H20" i="6" s="1"/>
  <c r="E21" i="6"/>
  <c r="H21" i="6" s="1"/>
  <c r="J31" i="5"/>
  <c r="J30" i="5"/>
  <c r="J29" i="5"/>
  <c r="J28" i="5"/>
  <c r="J32" i="5"/>
  <c r="F22" i="6" l="1"/>
  <c r="G18" i="6"/>
  <c r="F18" i="6"/>
  <c r="F24" i="6"/>
  <c r="G24" i="6"/>
  <c r="F19" i="6"/>
  <c r="H19" i="6"/>
  <c r="B31" i="6" s="1"/>
  <c r="F20" i="6"/>
  <c r="G20" i="6"/>
  <c r="F23" i="6"/>
  <c r="G23" i="6"/>
  <c r="F21" i="6"/>
  <c r="G21" i="6"/>
  <c r="F17" i="6"/>
  <c r="G17" i="6"/>
  <c r="B30" i="6" s="1"/>
  <c r="C26" i="5"/>
  <c r="B33" i="6" l="1"/>
  <c r="B37" i="6" s="1"/>
  <c r="B35" i="5"/>
  <c r="C28" i="5"/>
  <c r="E20" i="5" s="1"/>
  <c r="D35" i="5"/>
  <c r="B25" i="1" l="1"/>
  <c r="D20" i="1"/>
  <c r="D21" i="1"/>
  <c r="D22" i="1"/>
  <c r="D23" i="1"/>
  <c r="D19" i="1"/>
  <c r="C20" i="1"/>
  <c r="C21" i="1"/>
  <c r="C22" i="1"/>
  <c r="C23" i="1"/>
  <c r="C19" i="1"/>
</calcChain>
</file>

<file path=xl/sharedStrings.xml><?xml version="1.0" encoding="utf-8"?>
<sst xmlns="http://schemas.openxmlformats.org/spreadsheetml/2006/main" count="53" uniqueCount="50">
  <si>
    <t>Anno</t>
  </si>
  <si>
    <t>Y</t>
  </si>
  <si>
    <t>NI_0</t>
  </si>
  <si>
    <t>NI_3</t>
  </si>
  <si>
    <t>CAGR</t>
  </si>
  <si>
    <r>
      <t>W</t>
    </r>
    <r>
      <rPr>
        <b/>
        <vertAlign val="subscript"/>
        <sz val="11"/>
        <color theme="1"/>
        <rFont val="Aptos Narrow"/>
        <family val="2"/>
        <scheme val="minor"/>
      </rPr>
      <t>h</t>
    </r>
  </si>
  <si>
    <r>
      <t>n</t>
    </r>
    <r>
      <rPr>
        <b/>
        <vertAlign val="subscript"/>
        <sz val="11"/>
        <color theme="1"/>
        <rFont val="Aptos Narrow"/>
        <family val="2"/>
        <scheme val="minor"/>
      </rPr>
      <t>h</t>
    </r>
  </si>
  <si>
    <r>
      <t>sum(y</t>
    </r>
    <r>
      <rPr>
        <b/>
        <vertAlign val="subscript"/>
        <sz val="11"/>
        <color theme="1"/>
        <rFont val="Aptos Narrow"/>
        <family val="2"/>
        <scheme val="minor"/>
      </rPr>
      <t>h</t>
    </r>
    <r>
      <rPr>
        <b/>
        <sz val="11"/>
        <color theme="1"/>
        <rFont val="Aptos Narrow"/>
        <family val="2"/>
        <scheme val="minor"/>
      </rPr>
      <t>)</t>
    </r>
  </si>
  <si>
    <r>
      <t>E*(y</t>
    </r>
    <r>
      <rPr>
        <b/>
        <vertAlign val="subscript"/>
        <sz val="11"/>
        <color theme="1"/>
        <rFont val="Aptos Narrow"/>
        <family val="2"/>
        <scheme val="minor"/>
      </rPr>
      <t>h</t>
    </r>
    <r>
      <rPr>
        <b/>
        <sz val="11"/>
        <color theme="1"/>
        <rFont val="Aptos Narrow"/>
        <family val="2"/>
        <scheme val="minor"/>
      </rPr>
      <t>)</t>
    </r>
  </si>
  <si>
    <r>
      <t>var.corr(y</t>
    </r>
    <r>
      <rPr>
        <b/>
        <vertAlign val="subscript"/>
        <sz val="11"/>
        <color theme="1"/>
        <rFont val="Aptos Narrow"/>
        <family val="2"/>
        <scheme val="minor"/>
      </rPr>
      <t>h</t>
    </r>
    <r>
      <rPr>
        <b/>
        <sz val="11"/>
        <color theme="1"/>
        <rFont val="Aptos Narrow"/>
        <family val="2"/>
        <scheme val="minor"/>
      </rPr>
      <t>)</t>
    </r>
  </si>
  <si>
    <t>M</t>
  </si>
  <si>
    <t>F</t>
  </si>
  <si>
    <t>a)</t>
  </si>
  <si>
    <t>E(y)</t>
  </si>
  <si>
    <t>b)</t>
  </si>
  <si>
    <r>
      <t>H</t>
    </r>
    <r>
      <rPr>
        <vertAlign val="subscript"/>
        <sz val="11"/>
        <color theme="1"/>
        <rFont val="Aptos Narrow"/>
        <family val="2"/>
        <scheme val="minor"/>
      </rPr>
      <t>0</t>
    </r>
    <r>
      <rPr>
        <vertAlign val="superscript"/>
        <sz val="11"/>
        <color theme="1"/>
        <rFont val="Aptos Narrow"/>
        <family val="2"/>
        <scheme val="minor"/>
      </rPr>
      <t>F</t>
    </r>
  </si>
  <si>
    <t>Campione piccolo  e varianza ignota -&gt; uso la statistica t-student con n-1 gradi di libertà</t>
  </si>
  <si>
    <t>Mi serve l'errore standard</t>
  </si>
  <si>
    <t>ES(y)</t>
  </si>
  <si>
    <t xml:space="preserve">alfa </t>
  </si>
  <si>
    <t>Maschi</t>
  </si>
  <si>
    <t>yh</t>
  </si>
  <si>
    <t>(yh-E(yh))^2</t>
  </si>
  <si>
    <t>Femmine</t>
  </si>
  <si>
    <t>t-test</t>
  </si>
  <si>
    <t>t-crit+</t>
  </si>
  <si>
    <t>t-crit-</t>
  </si>
  <si>
    <t>Intervallo di confidenza</t>
  </si>
  <si>
    <r>
      <t xml:space="preserve">&lt;= </t>
    </r>
    <r>
      <rPr>
        <sz val="11"/>
        <color theme="1"/>
        <rFont val="Aptos Narrow"/>
        <family val="2"/>
      </rPr>
      <t>μ</t>
    </r>
    <r>
      <rPr>
        <vertAlign val="superscript"/>
        <sz val="11"/>
        <color theme="1"/>
        <rFont val="Aptos Narrow"/>
        <family val="2"/>
      </rPr>
      <t>F</t>
    </r>
    <r>
      <rPr>
        <sz val="11"/>
        <color theme="1"/>
        <rFont val="Aptos Narrow"/>
        <family val="2"/>
        <scheme val="minor"/>
      </rPr>
      <t xml:space="preserve"> &lt;=</t>
    </r>
  </si>
  <si>
    <r>
      <t>E(y</t>
    </r>
    <r>
      <rPr>
        <vertAlign val="subscript"/>
        <sz val="11"/>
        <color theme="1"/>
        <rFont val="Aptos Narrow"/>
        <family val="2"/>
        <scheme val="minor"/>
      </rPr>
      <t>F</t>
    </r>
    <r>
      <rPr>
        <sz val="11"/>
        <color theme="1"/>
        <rFont val="Aptos Narrow"/>
        <family val="2"/>
        <scheme val="minor"/>
      </rPr>
      <t>)</t>
    </r>
  </si>
  <si>
    <t>c)</t>
  </si>
  <si>
    <t>Oss</t>
  </si>
  <si>
    <t>Altezza (x)</t>
  </si>
  <si>
    <t>Peso (y)</t>
  </si>
  <si>
    <t>(x-E(x))</t>
  </si>
  <si>
    <t>(y-E(y))</t>
  </si>
  <si>
    <t>(x-E(x))*(y-E(y))</t>
  </si>
  <si>
    <t>(x-E(x))^2</t>
  </si>
  <si>
    <t>(y-E(y))^2</t>
  </si>
  <si>
    <t>Quesito a)</t>
  </si>
  <si>
    <t>E(x)</t>
  </si>
  <si>
    <t>Dev(x)</t>
  </si>
  <si>
    <t>Dev(y)</t>
  </si>
  <si>
    <t>Quesito b)</t>
  </si>
  <si>
    <r>
      <t>r</t>
    </r>
    <r>
      <rPr>
        <b/>
        <vertAlign val="subscript"/>
        <sz val="11"/>
        <color theme="1"/>
        <rFont val="Aptos Narrow"/>
        <family val="2"/>
        <scheme val="minor"/>
      </rPr>
      <t>xy</t>
    </r>
  </si>
  <si>
    <t>Quesito c)</t>
  </si>
  <si>
    <t>T-test</t>
  </si>
  <si>
    <t>T-crit+</t>
  </si>
  <si>
    <t>T-crit-</t>
  </si>
  <si>
    <t>Rifiuto l'ipotesi che non ci sia correlazione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</si>
</sst>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0.0"/>
    <numFmt numFmtId="166" formatCode="0.000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vertAlign val="subscript"/>
      <sz val="11"/>
      <color theme="1"/>
      <name val="Aptos Narrow"/>
      <family val="2"/>
      <scheme val="minor"/>
    </font>
    <font>
      <vertAlign val="subscript"/>
      <sz val="11"/>
      <color theme="1"/>
      <name val="Aptos Narrow"/>
      <family val="2"/>
      <scheme val="minor"/>
    </font>
    <font>
      <vertAlign val="superscript"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sz val="11"/>
      <color theme="1"/>
      <name val="Aptos Narrow"/>
      <family val="2"/>
    </font>
    <font>
      <vertAlign val="superscript"/>
      <sz val="11"/>
      <color theme="1"/>
      <name val="Aptos Narrow"/>
      <family val="2"/>
    </font>
    <font>
      <b/>
      <i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5">
    <xf numFmtId="0" fontId="0" fillId="0" borderId="0" xfId="0"/>
    <xf numFmtId="164" fontId="0" fillId="0" borderId="0" xfId="1" applyNumberFormat="1" applyFont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0" fillId="0" borderId="4" xfId="0" applyBorder="1"/>
    <xf numFmtId="9" fontId="0" fillId="0" borderId="0" xfId="1" applyFont="1" applyBorder="1"/>
    <xf numFmtId="165" fontId="0" fillId="0" borderId="0" xfId="0" applyNumberFormat="1"/>
    <xf numFmtId="2" fontId="0" fillId="0" borderId="5" xfId="0" applyNumberFormat="1" applyBorder="1"/>
    <xf numFmtId="0" fontId="0" fillId="0" borderId="6" xfId="0" applyBorder="1"/>
    <xf numFmtId="9" fontId="0" fillId="0" borderId="7" xfId="1" applyFont="1" applyBorder="1"/>
    <xf numFmtId="0" fontId="0" fillId="0" borderId="7" xfId="0" applyBorder="1"/>
    <xf numFmtId="165" fontId="0" fillId="0" borderId="7" xfId="0" applyNumberFormat="1" applyBorder="1"/>
    <xf numFmtId="2" fontId="0" fillId="0" borderId="8" xfId="0" applyNumberFormat="1" applyBorder="1"/>
    <xf numFmtId="0" fontId="6" fillId="0" borderId="0" xfId="0" applyFont="1"/>
    <xf numFmtId="0" fontId="2" fillId="0" borderId="0" xfId="0" applyFont="1"/>
    <xf numFmtId="2" fontId="2" fillId="0" borderId="0" xfId="0" applyNumberFormat="1" applyFont="1"/>
    <xf numFmtId="1" fontId="0" fillId="0" borderId="5" xfId="0" applyNumberFormat="1" applyBorder="1"/>
    <xf numFmtId="166" fontId="0" fillId="0" borderId="0" xfId="0" applyNumberFormat="1"/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165" fontId="0" fillId="0" borderId="12" xfId="0" applyNumberFormat="1" applyBorder="1"/>
    <xf numFmtId="0" fontId="0" fillId="0" borderId="13" xfId="0" applyBorder="1"/>
    <xf numFmtId="165" fontId="0" fillId="0" borderId="14" xfId="0" applyNumberFormat="1" applyBorder="1"/>
    <xf numFmtId="0" fontId="0" fillId="0" borderId="0" xfId="0" applyBorder="1"/>
    <xf numFmtId="1" fontId="0" fillId="0" borderId="8" xfId="0" applyNumberFormat="1" applyBorder="1"/>
    <xf numFmtId="165" fontId="0" fillId="2" borderId="0" xfId="0" applyNumberFormat="1" applyFill="1"/>
    <xf numFmtId="0" fontId="6" fillId="2" borderId="0" xfId="0" applyFont="1" applyFill="1"/>
    <xf numFmtId="0" fontId="0" fillId="2" borderId="0" xfId="0" applyFill="1"/>
    <xf numFmtId="0" fontId="9" fillId="0" borderId="0" xfId="0" applyFont="1"/>
    <xf numFmtId="0" fontId="2" fillId="0" borderId="15" xfId="0" applyFont="1" applyBorder="1"/>
    <xf numFmtId="0" fontId="2" fillId="0" borderId="16" xfId="0" applyFont="1" applyBorder="1"/>
    <xf numFmtId="0" fontId="2" fillId="0" borderId="16" xfId="0" quotePrefix="1" applyFont="1" applyBorder="1"/>
    <xf numFmtId="0" fontId="2" fillId="0" borderId="17" xfId="0" applyFont="1" applyBorder="1"/>
    <xf numFmtId="0" fontId="0" fillId="0" borderId="18" xfId="0" applyBorder="1"/>
    <xf numFmtId="165" fontId="0" fillId="0" borderId="19" xfId="0" applyNumberFormat="1" applyBorder="1"/>
    <xf numFmtId="0" fontId="0" fillId="0" borderId="12" xfId="0" applyBorder="1"/>
    <xf numFmtId="165" fontId="0" fillId="0" borderId="13" xfId="0" applyNumberFormat="1" applyBorder="1"/>
    <xf numFmtId="0" fontId="2" fillId="2" borderId="0" xfId="0" applyFont="1" applyFill="1"/>
    <xf numFmtId="9" fontId="0" fillId="0" borderId="0" xfId="0" applyNumberFormat="1"/>
    <xf numFmtId="0" fontId="0" fillId="0" borderId="0" xfId="0" applyFill="1" applyBorder="1" applyAlignment="1"/>
    <xf numFmtId="0" fontId="6" fillId="0" borderId="0" xfId="0" applyFont="1" applyFill="1" applyBorder="1" applyAlignment="1">
      <alignment horizontal="center"/>
    </xf>
    <xf numFmtId="9" fontId="0" fillId="2" borderId="0" xfId="1" applyFont="1" applyFill="1"/>
    <xf numFmtId="164" fontId="0" fillId="2" borderId="0" xfId="1" applyNumberFormat="1" applyFont="1" applyFill="1"/>
  </cellXfs>
  <cellStyles count="2">
    <cellStyle name="Normale" xfId="0" builtinId="0"/>
    <cellStyle name="Percentual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5.png"/><Relationship Id="rId4" Type="http://schemas.openxmlformats.org/officeDocument/2006/relationships/image" Target="../media/image8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10.png"/><Relationship Id="rId1" Type="http://schemas.openxmlformats.org/officeDocument/2006/relationships/image" Target="../media/image9.png"/><Relationship Id="rId4" Type="http://schemas.openxmlformats.org/officeDocument/2006/relationships/image" Target="../media/image12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5.png"/><Relationship Id="rId2" Type="http://schemas.openxmlformats.org/officeDocument/2006/relationships/image" Target="../media/image14.png"/><Relationship Id="rId1" Type="http://schemas.openxmlformats.org/officeDocument/2006/relationships/image" Target="../media/image13.png"/><Relationship Id="rId5" Type="http://schemas.openxmlformats.org/officeDocument/2006/relationships/image" Target="../media/image17.png"/><Relationship Id="rId4" Type="http://schemas.openxmlformats.org/officeDocument/2006/relationships/image" Target="../media/image16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0.png"/><Relationship Id="rId2" Type="http://schemas.openxmlformats.org/officeDocument/2006/relationships/image" Target="../media/image19.png"/><Relationship Id="rId1" Type="http://schemas.openxmlformats.org/officeDocument/2006/relationships/image" Target="../media/image18.png"/><Relationship Id="rId4" Type="http://schemas.openxmlformats.org/officeDocument/2006/relationships/image" Target="../media/image2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276944</xdr:colOff>
      <xdr:row>39</xdr:row>
      <xdr:rowOff>20055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77636729-9E95-8BA0-AAE0-115A84522A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153744" cy="720190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171450</xdr:colOff>
      <xdr:row>0</xdr:row>
      <xdr:rowOff>133350</xdr:rowOff>
    </xdr:from>
    <xdr:to>
      <xdr:col>14</xdr:col>
      <xdr:colOff>420070</xdr:colOff>
      <xdr:row>6</xdr:row>
      <xdr:rowOff>9662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E96A1F63-63E4-5BF0-942F-23282CE8B2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00250" y="133350"/>
          <a:ext cx="6954220" cy="981212"/>
        </a:xfrm>
        <a:prstGeom prst="rect">
          <a:avLst/>
        </a:prstGeom>
      </xdr:spPr>
    </xdr:pic>
    <xdr:clientData/>
  </xdr:twoCellAnchor>
  <xdr:twoCellAnchor editAs="oneCell">
    <xdr:from>
      <xdr:col>3</xdr:col>
      <xdr:colOff>165100</xdr:colOff>
      <xdr:row>6</xdr:row>
      <xdr:rowOff>82550</xdr:rowOff>
    </xdr:from>
    <xdr:to>
      <xdr:col>13</xdr:col>
      <xdr:colOff>356477</xdr:colOff>
      <xdr:row>15</xdr:row>
      <xdr:rowOff>111360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7257BEDE-FC4C-4BDE-A033-BF8556BDD6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93900" y="1187450"/>
          <a:ext cx="6287377" cy="1686160"/>
        </a:xfrm>
        <a:prstGeom prst="rect">
          <a:avLst/>
        </a:prstGeom>
      </xdr:spPr>
    </xdr:pic>
    <xdr:clientData/>
  </xdr:twoCellAnchor>
  <xdr:twoCellAnchor editAs="oneCell">
    <xdr:from>
      <xdr:col>2</xdr:col>
      <xdr:colOff>336550</xdr:colOff>
      <xdr:row>16</xdr:row>
      <xdr:rowOff>179143</xdr:rowOff>
    </xdr:from>
    <xdr:to>
      <xdr:col>13</xdr:col>
      <xdr:colOff>474653</xdr:colOff>
      <xdr:row>31</xdr:row>
      <xdr:rowOff>86341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16BC44E3-8C68-48FD-BCC6-2E46702BB3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555750" y="3125543"/>
          <a:ext cx="6843703" cy="266944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0</xdr:rowOff>
    </xdr:from>
    <xdr:to>
      <xdr:col>13</xdr:col>
      <xdr:colOff>248620</xdr:colOff>
      <xdr:row>3</xdr:row>
      <xdr:rowOff>19130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E86521FE-E966-2151-F0C2-44C9014FA3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0"/>
          <a:ext cx="6954220" cy="571580"/>
        </a:xfrm>
        <a:prstGeom prst="rect">
          <a:avLst/>
        </a:prstGeom>
      </xdr:spPr>
    </xdr:pic>
    <xdr:clientData/>
  </xdr:twoCellAnchor>
  <xdr:twoCellAnchor editAs="oneCell">
    <xdr:from>
      <xdr:col>1</xdr:col>
      <xdr:colOff>292100</xdr:colOff>
      <xdr:row>4</xdr:row>
      <xdr:rowOff>95250</xdr:rowOff>
    </xdr:from>
    <xdr:to>
      <xdr:col>14</xdr:col>
      <xdr:colOff>512700</xdr:colOff>
      <xdr:row>9</xdr:row>
      <xdr:rowOff>90591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1D1CAB6B-1A92-4B10-73BA-6390D12A31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01700" y="831850"/>
          <a:ext cx="8145400" cy="916091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10</xdr:row>
      <xdr:rowOff>107950</xdr:rowOff>
    </xdr:from>
    <xdr:to>
      <xdr:col>15</xdr:col>
      <xdr:colOff>84066</xdr:colOff>
      <xdr:row>19</xdr:row>
      <xdr:rowOff>68825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A245FF47-545F-1EF8-3FE0-08388850C9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77950" y="1949450"/>
          <a:ext cx="7850116" cy="1618225"/>
        </a:xfrm>
        <a:prstGeom prst="rect">
          <a:avLst/>
        </a:prstGeom>
      </xdr:spPr>
    </xdr:pic>
    <xdr:clientData/>
  </xdr:twoCellAnchor>
  <xdr:twoCellAnchor editAs="oneCell">
    <xdr:from>
      <xdr:col>2</xdr:col>
      <xdr:colOff>12700</xdr:colOff>
      <xdr:row>20</xdr:row>
      <xdr:rowOff>56186</xdr:rowOff>
    </xdr:from>
    <xdr:to>
      <xdr:col>15</xdr:col>
      <xdr:colOff>325461</xdr:colOff>
      <xdr:row>40</xdr:row>
      <xdr:rowOff>70573</xdr:rowOff>
    </xdr:to>
    <xdr:pic>
      <xdr:nvPicPr>
        <xdr:cNvPr id="5" name="Immagine 4">
          <a:extLst>
            <a:ext uri="{FF2B5EF4-FFF2-40B4-BE49-F238E27FC236}">
              <a16:creationId xmlns:a16="http://schemas.microsoft.com/office/drawing/2014/main" id="{08876142-9B76-626B-CE17-7B8845B25D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231900" y="3739186"/>
          <a:ext cx="8237561" cy="369738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571240</xdr:colOff>
      <xdr:row>14</xdr:row>
      <xdr:rowOff>76201</xdr:rowOff>
    </xdr:from>
    <xdr:to>
      <xdr:col>15</xdr:col>
      <xdr:colOff>595159</xdr:colOff>
      <xdr:row>17</xdr:row>
      <xdr:rowOff>107951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649B3578-B47B-4D06-905A-ED25E2DA21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19240" y="2654301"/>
          <a:ext cx="6119919" cy="584200"/>
        </a:xfrm>
        <a:prstGeom prst="rect">
          <a:avLst/>
        </a:prstGeom>
      </xdr:spPr>
    </xdr:pic>
    <xdr:clientData/>
  </xdr:twoCellAnchor>
  <xdr:twoCellAnchor editAs="oneCell">
    <xdr:from>
      <xdr:col>6</xdr:col>
      <xdr:colOff>50800</xdr:colOff>
      <xdr:row>18</xdr:row>
      <xdr:rowOff>44450</xdr:rowOff>
    </xdr:from>
    <xdr:to>
      <xdr:col>21</xdr:col>
      <xdr:colOff>350768</xdr:colOff>
      <xdr:row>20</xdr:row>
      <xdr:rowOff>130982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461A5129-25A6-4EC6-BF0F-F02976ADB9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708400" y="3359150"/>
          <a:ext cx="9443968" cy="454832"/>
        </a:xfrm>
        <a:prstGeom prst="rect">
          <a:avLst/>
        </a:prstGeom>
      </xdr:spPr>
    </xdr:pic>
    <xdr:clientData/>
  </xdr:twoCellAnchor>
  <xdr:twoCellAnchor editAs="oneCell">
    <xdr:from>
      <xdr:col>3</xdr:col>
      <xdr:colOff>139700</xdr:colOff>
      <xdr:row>0</xdr:row>
      <xdr:rowOff>0</xdr:rowOff>
    </xdr:from>
    <xdr:to>
      <xdr:col>14</xdr:col>
      <xdr:colOff>569321</xdr:colOff>
      <xdr:row>12</xdr:row>
      <xdr:rowOff>133677</xdr:rowOff>
    </xdr:to>
    <xdr:pic>
      <xdr:nvPicPr>
        <xdr:cNvPr id="6" name="Immagine 5">
          <a:extLst>
            <a:ext uri="{FF2B5EF4-FFF2-40B4-BE49-F238E27FC236}">
              <a16:creationId xmlns:a16="http://schemas.microsoft.com/office/drawing/2014/main" id="{B8BE750E-F83C-0BD0-1964-148E13E00E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968500" y="0"/>
          <a:ext cx="7135221" cy="2343477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22</xdr:row>
      <xdr:rowOff>0</xdr:rowOff>
    </xdr:from>
    <xdr:to>
      <xdr:col>12</xdr:col>
      <xdr:colOff>569124</xdr:colOff>
      <xdr:row>27</xdr:row>
      <xdr:rowOff>49779</xdr:rowOff>
    </xdr:to>
    <xdr:pic>
      <xdr:nvPicPr>
        <xdr:cNvPr id="7" name="Immagine 6">
          <a:extLst>
            <a:ext uri="{FF2B5EF4-FFF2-40B4-BE49-F238E27FC236}">
              <a16:creationId xmlns:a16="http://schemas.microsoft.com/office/drawing/2014/main" id="{E148E9D2-C860-45B2-A9F8-0B1CD8AE41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657600" y="4051300"/>
          <a:ext cx="4226724" cy="97052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514350</xdr:colOff>
      <xdr:row>23</xdr:row>
      <xdr:rowOff>0</xdr:rowOff>
    </xdr:from>
    <xdr:to>
      <xdr:col>17</xdr:col>
      <xdr:colOff>23157</xdr:colOff>
      <xdr:row>25</xdr:row>
      <xdr:rowOff>111107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9E65041B-188E-4440-99AB-16E38F94AA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18350" y="2457450"/>
          <a:ext cx="3776007" cy="479407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40</xdr:row>
      <xdr:rowOff>22546</xdr:rowOff>
    </xdr:from>
    <xdr:to>
      <xdr:col>17</xdr:col>
      <xdr:colOff>404207</xdr:colOff>
      <xdr:row>47</xdr:row>
      <xdr:rowOff>163726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0F728788-4CDE-4ED6-AEB2-4124BC2C76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213600" y="5648646"/>
          <a:ext cx="4061807" cy="1430230"/>
        </a:xfrm>
        <a:prstGeom prst="rect">
          <a:avLst/>
        </a:prstGeom>
      </xdr:spPr>
    </xdr:pic>
    <xdr:clientData/>
  </xdr:twoCellAnchor>
  <xdr:twoCellAnchor editAs="oneCell">
    <xdr:from>
      <xdr:col>11</xdr:col>
      <xdr:colOff>387350</xdr:colOff>
      <xdr:row>25</xdr:row>
      <xdr:rowOff>158750</xdr:rowOff>
    </xdr:from>
    <xdr:to>
      <xdr:col>16</xdr:col>
      <xdr:colOff>89472</xdr:colOff>
      <xdr:row>30</xdr:row>
      <xdr:rowOff>5476</xdr:rowOff>
    </xdr:to>
    <xdr:pic>
      <xdr:nvPicPr>
        <xdr:cNvPr id="5" name="Immagine 4">
          <a:extLst>
            <a:ext uri="{FF2B5EF4-FFF2-40B4-BE49-F238E27FC236}">
              <a16:creationId xmlns:a16="http://schemas.microsoft.com/office/drawing/2014/main" id="{BD088BD4-728C-46EC-8982-7707EFB4B5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600950" y="2984500"/>
          <a:ext cx="2750122" cy="767476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31</xdr:row>
      <xdr:rowOff>0</xdr:rowOff>
    </xdr:from>
    <xdr:to>
      <xdr:col>14</xdr:col>
      <xdr:colOff>152591</xdr:colOff>
      <xdr:row>35</xdr:row>
      <xdr:rowOff>139822</xdr:rowOff>
    </xdr:to>
    <xdr:pic>
      <xdr:nvPicPr>
        <xdr:cNvPr id="6" name="Immagine 5">
          <a:extLst>
            <a:ext uri="{FF2B5EF4-FFF2-40B4-BE49-F238E27FC236}">
              <a16:creationId xmlns:a16="http://schemas.microsoft.com/office/drawing/2014/main" id="{4FA5F4F0-2814-435A-B287-6ED3AE38FD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823200" y="3930650"/>
          <a:ext cx="1371791" cy="876422"/>
        </a:xfrm>
        <a:prstGeom prst="rect">
          <a:avLst/>
        </a:prstGeom>
      </xdr:spPr>
    </xdr:pic>
    <xdr:clientData/>
  </xdr:twoCellAnchor>
  <xdr:twoCellAnchor editAs="oneCell">
    <xdr:from>
      <xdr:col>5</xdr:col>
      <xdr:colOff>190500</xdr:colOff>
      <xdr:row>1</xdr:row>
      <xdr:rowOff>4930</xdr:rowOff>
    </xdr:from>
    <xdr:to>
      <xdr:col>12</xdr:col>
      <xdr:colOff>404545</xdr:colOff>
      <xdr:row>10</xdr:row>
      <xdr:rowOff>175113</xdr:rowOff>
    </xdr:to>
    <xdr:pic>
      <xdr:nvPicPr>
        <xdr:cNvPr id="7" name="Immagine 6">
          <a:extLst>
            <a:ext uri="{FF2B5EF4-FFF2-40B4-BE49-F238E27FC236}">
              <a16:creationId xmlns:a16="http://schemas.microsoft.com/office/drawing/2014/main" id="{6E5EDC0F-9134-68DD-30CF-706BECA260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282950" y="189080"/>
          <a:ext cx="4944795" cy="182753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23</xdr:row>
      <xdr:rowOff>95250</xdr:rowOff>
    </xdr:from>
    <xdr:to>
      <xdr:col>16</xdr:col>
      <xdr:colOff>415144</xdr:colOff>
      <xdr:row>34</xdr:row>
      <xdr:rowOff>28045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B780CA2D-D049-41DD-928B-82CD1DEB49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48350" y="3606800"/>
          <a:ext cx="4682344" cy="1983845"/>
        </a:xfrm>
        <a:prstGeom prst="rect">
          <a:avLst/>
        </a:prstGeom>
      </xdr:spPr>
    </xdr:pic>
    <xdr:clientData/>
  </xdr:twoCellAnchor>
  <xdr:twoCellAnchor editAs="oneCell">
    <xdr:from>
      <xdr:col>0</xdr:col>
      <xdr:colOff>565150</xdr:colOff>
      <xdr:row>43</xdr:row>
      <xdr:rowOff>6350</xdr:rowOff>
    </xdr:from>
    <xdr:to>
      <xdr:col>11</xdr:col>
      <xdr:colOff>476250</xdr:colOff>
      <xdr:row>44</xdr:row>
      <xdr:rowOff>116893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7571EFFE-7E9E-45BC-8256-26919A3533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65150" y="9074150"/>
          <a:ext cx="6616700" cy="294693"/>
        </a:xfrm>
        <a:prstGeom prst="rect">
          <a:avLst/>
        </a:prstGeom>
      </xdr:spPr>
    </xdr:pic>
    <xdr:clientData/>
  </xdr:twoCellAnchor>
  <xdr:twoCellAnchor editAs="oneCell">
    <xdr:from>
      <xdr:col>0</xdr:col>
      <xdr:colOff>546100</xdr:colOff>
      <xdr:row>44</xdr:row>
      <xdr:rowOff>157584</xdr:rowOff>
    </xdr:from>
    <xdr:to>
      <xdr:col>11</xdr:col>
      <xdr:colOff>290468</xdr:colOff>
      <xdr:row>51</xdr:row>
      <xdr:rowOff>12973</xdr:rowOff>
    </xdr:to>
    <xdr:pic>
      <xdr:nvPicPr>
        <xdr:cNvPr id="5" name="Immagine 4">
          <a:extLst>
            <a:ext uri="{FF2B5EF4-FFF2-40B4-BE49-F238E27FC236}">
              <a16:creationId xmlns:a16="http://schemas.microsoft.com/office/drawing/2014/main" id="{C25B9BC7-B225-456F-AF83-D2C536F525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46100" y="9409534"/>
          <a:ext cx="6449968" cy="1144439"/>
        </a:xfrm>
        <a:prstGeom prst="rect">
          <a:avLst/>
        </a:prstGeom>
      </xdr:spPr>
    </xdr:pic>
    <xdr:clientData/>
  </xdr:twoCellAnchor>
  <xdr:twoCellAnchor editAs="oneCell">
    <xdr:from>
      <xdr:col>3</xdr:col>
      <xdr:colOff>546100</xdr:colOff>
      <xdr:row>0</xdr:row>
      <xdr:rowOff>0</xdr:rowOff>
    </xdr:from>
    <xdr:to>
      <xdr:col>14</xdr:col>
      <xdr:colOff>550470</xdr:colOff>
      <xdr:row>13</xdr:row>
      <xdr:rowOff>46718</xdr:rowOff>
    </xdr:to>
    <xdr:pic>
      <xdr:nvPicPr>
        <xdr:cNvPr id="7" name="Immagine 6">
          <a:extLst>
            <a:ext uri="{FF2B5EF4-FFF2-40B4-BE49-F238E27FC236}">
              <a16:creationId xmlns:a16="http://schemas.microsoft.com/office/drawing/2014/main" id="{154952CE-E8C8-F984-FA5D-FD6538EC63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74900" y="0"/>
          <a:ext cx="6709970" cy="24406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4EFFFF-E022-4766-B0D1-89502A096353}">
  <dimension ref="A1"/>
  <sheetViews>
    <sheetView tabSelected="1" topLeftCell="A16" workbookViewId="0">
      <selection activeCell="L28" sqref="L28"/>
    </sheetView>
  </sheetViews>
  <sheetFormatPr defaultRowHeight="14.5" x14ac:dyDescent="0.35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63B394-687F-4CF2-A242-2A3620B4D500}">
  <dimension ref="A1"/>
  <sheetViews>
    <sheetView workbookViewId="0">
      <selection activeCell="B15" sqref="B15"/>
    </sheetView>
  </sheetViews>
  <sheetFormatPr defaultRowHeight="14.5" x14ac:dyDescent="0.3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B1D786-5641-4C9C-8FE8-29E7A934C813}">
  <dimension ref="A1"/>
  <sheetViews>
    <sheetView workbookViewId="0">
      <selection activeCell="A14" sqref="A14"/>
    </sheetView>
  </sheetViews>
  <sheetFormatPr defaultRowHeight="14.5" x14ac:dyDescent="0.35"/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B012C4-63DC-43DD-89E9-B137B5C27F49}">
  <dimension ref="A18:D25"/>
  <sheetViews>
    <sheetView workbookViewId="0">
      <selection activeCell="B25" sqref="B25"/>
    </sheetView>
  </sheetViews>
  <sheetFormatPr defaultRowHeight="14.5" x14ac:dyDescent="0.35"/>
  <sheetData>
    <row r="18" spans="1:4" x14ac:dyDescent="0.35">
      <c r="A18" t="s">
        <v>0</v>
      </c>
      <c r="B18" t="s">
        <v>1</v>
      </c>
      <c r="C18" s="29" t="s">
        <v>2</v>
      </c>
      <c r="D18" s="29" t="s">
        <v>3</v>
      </c>
    </row>
    <row r="19" spans="1:4" x14ac:dyDescent="0.35">
      <c r="A19">
        <v>0</v>
      </c>
      <c r="B19">
        <v>285</v>
      </c>
      <c r="C19" s="43">
        <f>+B19/$B$19</f>
        <v>1</v>
      </c>
      <c r="D19" s="43">
        <f>+C19/$C$22</f>
        <v>0.90189873417721522</v>
      </c>
    </row>
    <row r="20" spans="1:4" x14ac:dyDescent="0.35">
      <c r="A20">
        <v>1</v>
      </c>
      <c r="B20">
        <v>308</v>
      </c>
      <c r="C20" s="43">
        <f t="shared" ref="C20:C23" si="0">+B20/$B$19</f>
        <v>1.0807017543859649</v>
      </c>
      <c r="D20" s="43">
        <f t="shared" ref="D20:D23" si="1">+C20/$C$22</f>
        <v>0.97468354430379756</v>
      </c>
    </row>
    <row r="21" spans="1:4" x14ac:dyDescent="0.35">
      <c r="A21">
        <v>2</v>
      </c>
      <c r="B21">
        <v>261</v>
      </c>
      <c r="C21" s="43">
        <f t="shared" si="0"/>
        <v>0.91578947368421049</v>
      </c>
      <c r="D21" s="43">
        <f t="shared" si="1"/>
        <v>0.82594936708860767</v>
      </c>
    </row>
    <row r="22" spans="1:4" x14ac:dyDescent="0.35">
      <c r="A22">
        <v>3</v>
      </c>
      <c r="B22">
        <v>316</v>
      </c>
      <c r="C22" s="43">
        <f t="shared" si="0"/>
        <v>1.1087719298245613</v>
      </c>
      <c r="D22" s="43">
        <f t="shared" si="1"/>
        <v>1</v>
      </c>
    </row>
    <row r="23" spans="1:4" x14ac:dyDescent="0.35">
      <c r="A23">
        <v>4</v>
      </c>
      <c r="B23">
        <v>328</v>
      </c>
      <c r="C23" s="43">
        <f t="shared" si="0"/>
        <v>1.1508771929824562</v>
      </c>
      <c r="D23" s="43">
        <f t="shared" si="1"/>
        <v>1.037974683544304</v>
      </c>
    </row>
    <row r="25" spans="1:4" x14ac:dyDescent="0.35">
      <c r="A25" t="s">
        <v>4</v>
      </c>
      <c r="B25" s="44">
        <f>+(B23/B20)^(1/3)-1</f>
        <v>2.1192717595166277E-2</v>
      </c>
      <c r="C25" s="1"/>
      <c r="D25" s="1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316505-941A-41E7-B8EC-154B95FA42A3}">
  <dimension ref="A14:J35"/>
  <sheetViews>
    <sheetView workbookViewId="0">
      <selection activeCell="M14" sqref="M14"/>
    </sheetView>
  </sheetViews>
  <sheetFormatPr defaultRowHeight="14.5" x14ac:dyDescent="0.35"/>
  <cols>
    <col min="3" max="3" width="9.36328125" bestFit="1" customWidth="1"/>
    <col min="7" max="7" width="11.90625" customWidth="1"/>
    <col min="10" max="10" width="12.1796875" customWidth="1"/>
  </cols>
  <sheetData>
    <row r="14" spans="2:7" ht="16.5" x14ac:dyDescent="0.45">
      <c r="B14" s="2"/>
      <c r="C14" s="3" t="s">
        <v>5</v>
      </c>
      <c r="D14" s="3" t="s">
        <v>6</v>
      </c>
      <c r="E14" s="3" t="s">
        <v>7</v>
      </c>
      <c r="F14" s="3" t="s">
        <v>8</v>
      </c>
      <c r="G14" s="4" t="s">
        <v>9</v>
      </c>
    </row>
    <row r="15" spans="2:7" x14ac:dyDescent="0.35">
      <c r="B15" s="5" t="s">
        <v>10</v>
      </c>
      <c r="C15" s="6">
        <v>0.6</v>
      </c>
      <c r="D15">
        <v>3</v>
      </c>
      <c r="E15">
        <f>SUM(F28:F30)</f>
        <v>549</v>
      </c>
      <c r="F15" s="7">
        <f>+E15/D15</f>
        <v>183</v>
      </c>
      <c r="G15" s="8"/>
    </row>
    <row r="16" spans="2:7" x14ac:dyDescent="0.35">
      <c r="B16" s="9" t="s">
        <v>11</v>
      </c>
      <c r="C16" s="10">
        <v>0.4</v>
      </c>
      <c r="D16" s="11">
        <v>5</v>
      </c>
      <c r="E16" s="11">
        <f>SUM(I28:I32)</f>
        <v>824</v>
      </c>
      <c r="F16" s="12">
        <f>+E16/D16</f>
        <v>164.8</v>
      </c>
      <c r="G16" s="13">
        <f>SUM(J28:J32)/(5-1)</f>
        <v>49.699999999999996</v>
      </c>
    </row>
    <row r="18" spans="1:10" x14ac:dyDescent="0.35">
      <c r="A18" t="s">
        <v>12</v>
      </c>
      <c r="B18" t="s">
        <v>13</v>
      </c>
      <c r="C18" s="27">
        <f>+C15*F15+C16*F16</f>
        <v>175.72</v>
      </c>
    </row>
    <row r="19" spans="1:10" ht="16.5" x14ac:dyDescent="0.45">
      <c r="A19" t="s">
        <v>14</v>
      </c>
      <c r="B19" t="s">
        <v>29</v>
      </c>
      <c r="C19" s="27">
        <f>+F16</f>
        <v>164.8</v>
      </c>
    </row>
    <row r="20" spans="1:10" ht="17.5" x14ac:dyDescent="0.45">
      <c r="A20" t="s">
        <v>30</v>
      </c>
      <c r="B20" t="s">
        <v>15</v>
      </c>
      <c r="C20" s="7">
        <v>160</v>
      </c>
      <c r="E20" s="28" t="str">
        <f>IF(C28&lt;=-1*C29,"Rifiuto ipotesi H0",IF(C28&gt;=C29,"Rifiuto ipotesi HO","Accetto ipotesi HO"))</f>
        <v>Accetto ipotesi HO</v>
      </c>
      <c r="F20" s="29"/>
    </row>
    <row r="21" spans="1:10" x14ac:dyDescent="0.35">
      <c r="C21" s="7"/>
    </row>
    <row r="23" spans="1:10" x14ac:dyDescent="0.35">
      <c r="B23" t="s">
        <v>16</v>
      </c>
    </row>
    <row r="24" spans="1:10" x14ac:dyDescent="0.35">
      <c r="B24" t="s">
        <v>17</v>
      </c>
    </row>
    <row r="26" spans="1:10" x14ac:dyDescent="0.35">
      <c r="B26" t="s">
        <v>18</v>
      </c>
      <c r="C26" s="7">
        <f>SQRT(G16/5)</f>
        <v>3.1527765540868891</v>
      </c>
    </row>
    <row r="27" spans="1:10" x14ac:dyDescent="0.35">
      <c r="B27" t="s">
        <v>19</v>
      </c>
      <c r="C27">
        <v>0.05</v>
      </c>
      <c r="E27" s="2" t="s">
        <v>20</v>
      </c>
      <c r="F27" s="3" t="s">
        <v>21</v>
      </c>
      <c r="G27" s="3" t="s">
        <v>22</v>
      </c>
      <c r="H27" s="2" t="s">
        <v>23</v>
      </c>
      <c r="I27" s="3" t="s">
        <v>21</v>
      </c>
      <c r="J27" s="4" t="s">
        <v>22</v>
      </c>
    </row>
    <row r="28" spans="1:10" x14ac:dyDescent="0.35">
      <c r="B28" s="15" t="s">
        <v>24</v>
      </c>
      <c r="C28" s="16">
        <f>+(F16-C20)/C26</f>
        <v>1.5224675512693264</v>
      </c>
      <c r="E28" s="5">
        <v>1</v>
      </c>
      <c r="F28" s="25">
        <v>188</v>
      </c>
      <c r="G28" s="25"/>
      <c r="H28" s="5">
        <v>1</v>
      </c>
      <c r="I28" s="25">
        <v>160</v>
      </c>
      <c r="J28" s="17">
        <f>+(I28-$F$16)^2</f>
        <v>23.040000000000109</v>
      </c>
    </row>
    <row r="29" spans="1:10" x14ac:dyDescent="0.35">
      <c r="B29" t="s">
        <v>25</v>
      </c>
      <c r="C29" s="18">
        <v>2.7759999999999998</v>
      </c>
      <c r="E29" s="5">
        <v>2</v>
      </c>
      <c r="F29" s="25">
        <v>181</v>
      </c>
      <c r="G29" s="25"/>
      <c r="H29" s="5">
        <v>2</v>
      </c>
      <c r="I29" s="25">
        <v>169</v>
      </c>
      <c r="J29" s="17">
        <f t="shared" ref="J29:J32" si="0">+(I29-$F$16)^2</f>
        <v>17.639999999999905</v>
      </c>
    </row>
    <row r="30" spans="1:10" x14ac:dyDescent="0.35">
      <c r="B30" t="s">
        <v>26</v>
      </c>
      <c r="C30">
        <f>+C29*-1</f>
        <v>-2.7759999999999998</v>
      </c>
      <c r="E30" s="5">
        <v>3</v>
      </c>
      <c r="F30" s="25">
        <v>180</v>
      </c>
      <c r="G30" s="25"/>
      <c r="H30" s="5">
        <v>3</v>
      </c>
      <c r="I30" s="25">
        <v>158</v>
      </c>
      <c r="J30" s="17">
        <f t="shared" si="0"/>
        <v>46.240000000000151</v>
      </c>
    </row>
    <row r="31" spans="1:10" x14ac:dyDescent="0.35">
      <c r="E31" s="5"/>
      <c r="F31" s="25"/>
      <c r="G31" s="25"/>
      <c r="H31" s="5">
        <v>4</v>
      </c>
      <c r="I31" s="25">
        <v>162</v>
      </c>
      <c r="J31" s="17">
        <f t="shared" si="0"/>
        <v>7.8400000000000638</v>
      </c>
    </row>
    <row r="32" spans="1:10" x14ac:dyDescent="0.35">
      <c r="E32" s="9"/>
      <c r="F32" s="11"/>
      <c r="G32" s="11"/>
      <c r="H32" s="9">
        <v>5</v>
      </c>
      <c r="I32" s="11">
        <v>175</v>
      </c>
      <c r="J32" s="26">
        <f t="shared" si="0"/>
        <v>104.03999999999976</v>
      </c>
    </row>
    <row r="33" spans="2:4" ht="15" thickBot="1" x14ac:dyDescent="0.4"/>
    <row r="34" spans="2:4" x14ac:dyDescent="0.35">
      <c r="B34" s="19" t="s">
        <v>27</v>
      </c>
      <c r="C34" s="20"/>
      <c r="D34" s="21"/>
    </row>
    <row r="35" spans="2:4" ht="17" thickBot="1" x14ac:dyDescent="0.4">
      <c r="B35" s="22">
        <f>+F16+C30*C26</f>
        <v>156.0478922858548</v>
      </c>
      <c r="C35" s="23" t="s">
        <v>28</v>
      </c>
      <c r="D35" s="24">
        <f>+F16+C29*C26</f>
        <v>173.55210771414522</v>
      </c>
    </row>
  </sheetData>
  <mergeCells count="1">
    <mergeCell ref="B34:D34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C8AFCC-098F-4119-8F0E-9B8542731439}">
  <dimension ref="A15:R43"/>
  <sheetViews>
    <sheetView workbookViewId="0">
      <selection activeCell="N20" sqref="N20"/>
    </sheetView>
  </sheetViews>
  <sheetFormatPr defaultRowHeight="14.5" x14ac:dyDescent="0.35"/>
  <sheetData>
    <row r="15" spans="1:8" ht="15" thickBot="1" x14ac:dyDescent="0.4">
      <c r="A15" s="30"/>
      <c r="B15" s="15"/>
      <c r="C15" s="15"/>
      <c r="D15" s="15"/>
      <c r="E15" s="15"/>
      <c r="F15" s="15"/>
      <c r="G15" s="15"/>
      <c r="H15" s="15"/>
    </row>
    <row r="16" spans="1:8" ht="15" thickBot="1" x14ac:dyDescent="0.4">
      <c r="A16" s="31" t="s">
        <v>31</v>
      </c>
      <c r="B16" s="32" t="s">
        <v>32</v>
      </c>
      <c r="C16" s="32" t="s">
        <v>33</v>
      </c>
      <c r="D16" s="32" t="s">
        <v>34</v>
      </c>
      <c r="E16" s="32" t="s">
        <v>35</v>
      </c>
      <c r="F16" s="33" t="s">
        <v>36</v>
      </c>
      <c r="G16" s="32" t="s">
        <v>37</v>
      </c>
      <c r="H16" s="34" t="s">
        <v>38</v>
      </c>
    </row>
    <row r="17" spans="1:8" x14ac:dyDescent="0.35">
      <c r="A17" s="35">
        <v>1</v>
      </c>
      <c r="B17">
        <v>176</v>
      </c>
      <c r="C17">
        <v>62</v>
      </c>
      <c r="D17" s="7">
        <f>+B17-$B$28</f>
        <v>4.5</v>
      </c>
      <c r="E17" s="7">
        <f>+C17-$B$29</f>
        <v>-1.25</v>
      </c>
      <c r="F17">
        <f>+D17*E17</f>
        <v>-5.625</v>
      </c>
      <c r="G17" s="7">
        <f>+D17^2</f>
        <v>20.25</v>
      </c>
      <c r="H17" s="36">
        <f>+E17^2</f>
        <v>1.5625</v>
      </c>
    </row>
    <row r="18" spans="1:8" x14ac:dyDescent="0.35">
      <c r="A18" s="35">
        <v>2</v>
      </c>
      <c r="B18">
        <v>164</v>
      </c>
      <c r="C18">
        <v>51</v>
      </c>
      <c r="D18" s="7">
        <f t="shared" ref="D18:D24" si="0">+B18-$B$28</f>
        <v>-7.5</v>
      </c>
      <c r="E18" s="7">
        <f t="shared" ref="E18:E24" si="1">+C18-$B$29</f>
        <v>-12.25</v>
      </c>
      <c r="F18">
        <f t="shared" ref="F18:F24" si="2">+D18*E18</f>
        <v>91.875</v>
      </c>
      <c r="G18" s="7">
        <f t="shared" ref="G18:G24" si="3">+D18^2</f>
        <v>56.25</v>
      </c>
      <c r="H18" s="36">
        <f t="shared" ref="H18:H24" si="4">+E18^2</f>
        <v>150.0625</v>
      </c>
    </row>
    <row r="19" spans="1:8" x14ac:dyDescent="0.35">
      <c r="A19" s="35">
        <v>3</v>
      </c>
      <c r="B19">
        <v>160</v>
      </c>
      <c r="C19">
        <v>54</v>
      </c>
      <c r="D19" s="7">
        <f t="shared" si="0"/>
        <v>-11.5</v>
      </c>
      <c r="E19" s="7">
        <f t="shared" si="1"/>
        <v>-9.25</v>
      </c>
      <c r="F19">
        <f t="shared" si="2"/>
        <v>106.375</v>
      </c>
      <c r="G19" s="7">
        <f t="shared" si="3"/>
        <v>132.25</v>
      </c>
      <c r="H19" s="36">
        <f t="shared" si="4"/>
        <v>85.5625</v>
      </c>
    </row>
    <row r="20" spans="1:8" x14ac:dyDescent="0.35">
      <c r="A20" s="35">
        <v>4</v>
      </c>
      <c r="B20">
        <v>165</v>
      </c>
      <c r="C20">
        <v>75</v>
      </c>
      <c r="D20" s="7">
        <f t="shared" si="0"/>
        <v>-6.5</v>
      </c>
      <c r="E20" s="7">
        <f t="shared" si="1"/>
        <v>11.75</v>
      </c>
      <c r="F20">
        <f t="shared" si="2"/>
        <v>-76.375</v>
      </c>
      <c r="G20" s="7">
        <f t="shared" si="3"/>
        <v>42.25</v>
      </c>
      <c r="H20" s="36">
        <f t="shared" si="4"/>
        <v>138.0625</v>
      </c>
    </row>
    <row r="21" spans="1:8" x14ac:dyDescent="0.35">
      <c r="A21" s="35">
        <v>5</v>
      </c>
      <c r="B21">
        <v>166</v>
      </c>
      <c r="C21">
        <v>57</v>
      </c>
      <c r="D21" s="7">
        <f t="shared" si="0"/>
        <v>-5.5</v>
      </c>
      <c r="E21" s="7">
        <f t="shared" si="1"/>
        <v>-6.25</v>
      </c>
      <c r="F21">
        <f t="shared" si="2"/>
        <v>34.375</v>
      </c>
      <c r="G21" s="7">
        <f t="shared" si="3"/>
        <v>30.25</v>
      </c>
      <c r="H21" s="36">
        <f t="shared" si="4"/>
        <v>39.0625</v>
      </c>
    </row>
    <row r="22" spans="1:8" x14ac:dyDescent="0.35">
      <c r="A22" s="35">
        <v>6</v>
      </c>
      <c r="B22">
        <v>168</v>
      </c>
      <c r="C22">
        <v>52</v>
      </c>
      <c r="D22" s="7">
        <f t="shared" si="0"/>
        <v>-3.5</v>
      </c>
      <c r="E22" s="7">
        <f t="shared" si="1"/>
        <v>-11.25</v>
      </c>
      <c r="F22">
        <f t="shared" si="2"/>
        <v>39.375</v>
      </c>
      <c r="G22" s="7">
        <f t="shared" si="3"/>
        <v>12.25</v>
      </c>
      <c r="H22" s="36">
        <f t="shared" si="4"/>
        <v>126.5625</v>
      </c>
    </row>
    <row r="23" spans="1:8" x14ac:dyDescent="0.35">
      <c r="A23" s="35">
        <v>7</v>
      </c>
      <c r="B23">
        <v>188</v>
      </c>
      <c r="C23">
        <v>80</v>
      </c>
      <c r="D23" s="7">
        <f t="shared" si="0"/>
        <v>16.5</v>
      </c>
      <c r="E23" s="7">
        <f t="shared" si="1"/>
        <v>16.75</v>
      </c>
      <c r="F23">
        <f t="shared" si="2"/>
        <v>276.375</v>
      </c>
      <c r="G23" s="7">
        <f t="shared" si="3"/>
        <v>272.25</v>
      </c>
      <c r="H23" s="36">
        <f t="shared" si="4"/>
        <v>280.5625</v>
      </c>
    </row>
    <row r="24" spans="1:8" ht="15" thickBot="1" x14ac:dyDescent="0.4">
      <c r="A24" s="37">
        <v>8</v>
      </c>
      <c r="B24" s="23">
        <v>185</v>
      </c>
      <c r="C24" s="23">
        <v>75</v>
      </c>
      <c r="D24" s="38">
        <f t="shared" si="0"/>
        <v>13.5</v>
      </c>
      <c r="E24" s="38">
        <f t="shared" si="1"/>
        <v>11.75</v>
      </c>
      <c r="F24" s="23">
        <f t="shared" si="2"/>
        <v>158.625</v>
      </c>
      <c r="G24" s="38">
        <f t="shared" si="3"/>
        <v>182.25</v>
      </c>
      <c r="H24" s="24">
        <f t="shared" si="4"/>
        <v>138.0625</v>
      </c>
    </row>
    <row r="26" spans="1:8" x14ac:dyDescent="0.35">
      <c r="A26" s="14" t="s">
        <v>39</v>
      </c>
    </row>
    <row r="28" spans="1:8" x14ac:dyDescent="0.35">
      <c r="A28" t="s">
        <v>40</v>
      </c>
      <c r="B28" s="7">
        <f>SUM(B17:B24)/A24</f>
        <v>171.5</v>
      </c>
    </row>
    <row r="29" spans="1:8" x14ac:dyDescent="0.35">
      <c r="A29" t="s">
        <v>13</v>
      </c>
      <c r="B29" s="7">
        <f>SUM(C17:C24)/A24</f>
        <v>63.25</v>
      </c>
    </row>
    <row r="30" spans="1:8" x14ac:dyDescent="0.35">
      <c r="A30" t="s">
        <v>41</v>
      </c>
      <c r="B30" s="7">
        <f>SUM(G17:G24)</f>
        <v>748</v>
      </c>
    </row>
    <row r="31" spans="1:8" x14ac:dyDescent="0.35">
      <c r="A31" t="s">
        <v>42</v>
      </c>
      <c r="B31" s="7">
        <f>SUM(H17:H24)</f>
        <v>959.5</v>
      </c>
    </row>
    <row r="33" spans="1:18" ht="16.5" x14ac:dyDescent="0.45">
      <c r="A33" s="39" t="s">
        <v>44</v>
      </c>
      <c r="B33" s="39">
        <f>(SUM(F17:F24)/(A24-1))/(SQRT(SUM(G17:G24)/(A24-1))*SQRT(SUM(H17:H24)/(A24-1)))</f>
        <v>0.73774577136514063</v>
      </c>
    </row>
    <row r="35" spans="1:18" x14ac:dyDescent="0.35">
      <c r="A35" t="s">
        <v>43</v>
      </c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</row>
    <row r="36" spans="1:18" x14ac:dyDescent="0.35">
      <c r="K36" s="25"/>
      <c r="L36" s="25"/>
      <c r="M36" s="25"/>
      <c r="N36" s="25"/>
      <c r="O36" s="25"/>
    </row>
    <row r="37" spans="1:18" x14ac:dyDescent="0.35">
      <c r="A37" t="s">
        <v>46</v>
      </c>
      <c r="B37">
        <f>+B33*SQRT((A24-2)/(1-B33^2))</f>
        <v>2.6768743365347696</v>
      </c>
      <c r="K37" s="25"/>
      <c r="L37" s="42"/>
      <c r="M37" s="42"/>
      <c r="N37" s="42"/>
      <c r="O37" s="25"/>
    </row>
    <row r="38" spans="1:18" x14ac:dyDescent="0.35">
      <c r="A38" t="s">
        <v>47</v>
      </c>
      <c r="B38">
        <f>_xlfn.T.INV.2T(0.05,6)</f>
        <v>2.4469118511449697</v>
      </c>
      <c r="D38" s="40"/>
      <c r="K38" s="25"/>
      <c r="L38" s="41"/>
      <c r="M38" s="41"/>
      <c r="N38" s="41"/>
      <c r="O38" s="25"/>
    </row>
    <row r="39" spans="1:18" x14ac:dyDescent="0.35">
      <c r="A39" t="s">
        <v>48</v>
      </c>
      <c r="B39">
        <f>+B38*-1</f>
        <v>-2.4469118511449697</v>
      </c>
      <c r="K39" s="25"/>
      <c r="L39" s="41"/>
      <c r="M39" s="41"/>
      <c r="N39" s="41"/>
      <c r="O39" s="25"/>
    </row>
    <row r="40" spans="1:18" x14ac:dyDescent="0.35">
      <c r="K40" s="25"/>
      <c r="L40" s="25"/>
      <c r="M40" s="25"/>
      <c r="N40" s="25"/>
      <c r="O40" s="25"/>
    </row>
    <row r="41" spans="1:18" x14ac:dyDescent="0.35">
      <c r="A41" s="39" t="s">
        <v>49</v>
      </c>
      <c r="B41" s="39"/>
      <c r="C41" s="39"/>
      <c r="D41" s="39"/>
      <c r="E41" s="39"/>
    </row>
    <row r="42" spans="1:18" x14ac:dyDescent="0.35">
      <c r="A42" s="15"/>
    </row>
    <row r="43" spans="1:18" x14ac:dyDescent="0.35">
      <c r="A43" s="14" t="s">
        <v>45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6</vt:i4>
      </vt:variant>
    </vt:vector>
  </HeadingPairs>
  <TitlesOfParts>
    <vt:vector size="6" baseType="lpstr">
      <vt:lpstr>Compito</vt:lpstr>
      <vt:lpstr>Quesito 1</vt:lpstr>
      <vt:lpstr>Quesito 2</vt:lpstr>
      <vt:lpstr>Quesito 3</vt:lpstr>
      <vt:lpstr>Quesito 4</vt:lpstr>
      <vt:lpstr>Quesito 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CANNATA ROBERTO</dc:creator>
  <cp:lastModifiedBy>CANNATA ROBERTO</cp:lastModifiedBy>
  <dcterms:created xsi:type="dcterms:W3CDTF">2024-12-28T08:47:49Z</dcterms:created>
  <dcterms:modified xsi:type="dcterms:W3CDTF">2024-12-28T11:31:48Z</dcterms:modified>
</cp:coreProperties>
</file>