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\Documents\UNI\Appelli miei\2025_02_14\"/>
    </mc:Choice>
  </mc:AlternateContent>
  <xr:revisionPtr revIDLastSave="0" documentId="13_ncr:1_{EF57DD53-5189-4BB3-BB25-AB9E72AA474F}" xr6:coauthVersionLast="47" xr6:coauthVersionMax="47" xr10:uidLastSave="{00000000-0000-0000-0000-000000000000}"/>
  <bookViews>
    <workbookView xWindow="-110" yWindow="-110" windowWidth="19420" windowHeight="11500" xr2:uid="{E463553E-F415-4108-BD19-0A65F85ED450}"/>
  </bookViews>
  <sheets>
    <sheet name="Compito" sheetId="8" r:id="rId1"/>
    <sheet name="Quesito 1" sheetId="4" r:id="rId2"/>
    <sheet name="Quesito 2" sheetId="2" r:id="rId3"/>
    <sheet name="Quesito 3" sheetId="1" r:id="rId4"/>
    <sheet name="Quesito 4" sheetId="3" r:id="rId5"/>
    <sheet name="Quesito 5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7" l="1"/>
  <c r="B28" i="7" s="1"/>
  <c r="M16" i="3"/>
  <c r="C28" i="1"/>
  <c r="D31" i="1"/>
  <c r="C20" i="1"/>
  <c r="D19" i="1"/>
  <c r="C12" i="1"/>
  <c r="D24" i="7"/>
  <c r="C24" i="7"/>
  <c r="B24" i="7"/>
  <c r="C23" i="7"/>
  <c r="C29" i="7" s="1"/>
  <c r="J17" i="7" s="1"/>
  <c r="B23" i="7"/>
  <c r="B29" i="7" s="1"/>
  <c r="B33" i="7" s="1"/>
  <c r="J18" i="7" s="1"/>
  <c r="K18" i="7"/>
  <c r="K17" i="7"/>
  <c r="K16" i="7"/>
  <c r="J16" i="7"/>
  <c r="K15" i="7"/>
  <c r="D24" i="3" l="1"/>
  <c r="E24" i="3" s="1"/>
  <c r="N17" i="3" s="1"/>
  <c r="D23" i="3"/>
  <c r="E23" i="3" s="1"/>
  <c r="N16" i="3" s="1"/>
  <c r="D22" i="3"/>
  <c r="E22" i="3" s="1"/>
  <c r="M19" i="3" s="1"/>
  <c r="D21" i="3"/>
  <c r="E21" i="3" s="1"/>
  <c r="M18" i="3" s="1"/>
  <c r="D20" i="3"/>
  <c r="E20" i="3" s="1"/>
  <c r="M17" i="3" s="1"/>
  <c r="D19" i="3"/>
  <c r="E19" i="3" s="1"/>
  <c r="E18" i="3"/>
  <c r="L19" i="3" s="1"/>
  <c r="D18" i="3"/>
  <c r="D17" i="3"/>
  <c r="E17" i="3" s="1"/>
  <c r="L18" i="3" s="1"/>
  <c r="K18" i="3" s="1"/>
  <c r="D28" i="1"/>
  <c r="E28" i="1"/>
  <c r="D27" i="1"/>
  <c r="C27" i="1"/>
  <c r="D20" i="1"/>
  <c r="C19" i="1"/>
  <c r="E19" i="1" l="1"/>
  <c r="K19" i="3"/>
  <c r="K17" i="3"/>
  <c r="K16" i="3"/>
  <c r="K20" i="3"/>
  <c r="J19" i="3" s="1"/>
  <c r="E20" i="1"/>
  <c r="E27" i="1"/>
  <c r="D22" i="1" l="1"/>
  <c r="F26" i="3"/>
  <c r="F22" i="3"/>
  <c r="F18" i="3"/>
  <c r="J17" i="3"/>
  <c r="J16" i="3"/>
  <c r="J18" i="3"/>
  <c r="F20" i="3" l="1"/>
  <c r="F24" i="3"/>
  <c r="F16" i="3"/>
  <c r="F25" i="3"/>
  <c r="F21" i="3"/>
  <c r="F17" i="3"/>
  <c r="F23" i="3"/>
  <c r="F19" i="3"/>
  <c r="F15" i="3"/>
  <c r="J20" i="3"/>
</calcChain>
</file>

<file path=xl/sharedStrings.xml><?xml version="1.0" encoding="utf-8"?>
<sst xmlns="http://schemas.openxmlformats.org/spreadsheetml/2006/main" count="81" uniqueCount="55">
  <si>
    <t>Anno</t>
  </si>
  <si>
    <t>Quesito a)</t>
  </si>
  <si>
    <t>Quesito b)</t>
  </si>
  <si>
    <t>Totale</t>
  </si>
  <si>
    <t>Dati</t>
  </si>
  <si>
    <t>Anno (t)</t>
  </si>
  <si>
    <t>P1</t>
  </si>
  <si>
    <t>Q1</t>
  </si>
  <si>
    <t>P2</t>
  </si>
  <si>
    <t>Q2</t>
  </si>
  <si>
    <t>Quesito a) L'indice Laspeyres</t>
  </si>
  <si>
    <r>
      <rPr>
        <b/>
        <vertAlign val="subscript"/>
        <sz val="11"/>
        <color theme="1"/>
        <rFont val="Aptos Narrow"/>
        <family val="2"/>
        <scheme val="minor"/>
      </rPr>
      <t>0</t>
    </r>
    <r>
      <rPr>
        <b/>
        <vertAlign val="superscript"/>
        <sz val="11"/>
        <color theme="1"/>
        <rFont val="Aptos Narrow"/>
        <family val="2"/>
        <scheme val="minor"/>
      </rPr>
      <t>p</t>
    </r>
    <r>
      <rPr>
        <b/>
        <sz val="11"/>
        <color theme="1"/>
        <rFont val="Aptos Narrow"/>
        <family val="2"/>
        <scheme val="minor"/>
      </rPr>
      <t>I</t>
    </r>
    <r>
      <rPr>
        <b/>
        <vertAlign val="superscript"/>
        <sz val="11"/>
        <color theme="1"/>
        <rFont val="Aptos Narrow"/>
        <family val="2"/>
        <scheme val="minor"/>
      </rPr>
      <t>L</t>
    </r>
    <r>
      <rPr>
        <b/>
        <vertAlign val="subscript"/>
        <sz val="11"/>
        <color theme="1"/>
        <rFont val="Aptos Narrow"/>
        <family val="2"/>
        <scheme val="minor"/>
      </rPr>
      <t xml:space="preserve">1 </t>
    </r>
    <r>
      <rPr>
        <b/>
        <sz val="11"/>
        <color theme="1"/>
        <rFont val="Aptos Narrow"/>
        <family val="2"/>
        <scheme val="minor"/>
      </rPr>
      <t xml:space="preserve"> =</t>
    </r>
  </si>
  <si>
    <t>Quesito b1) Domanda bene 1 in volume e in base 0</t>
  </si>
  <si>
    <t>Prodotto 1</t>
  </si>
  <si>
    <t>Prodotto 2</t>
  </si>
  <si>
    <t>var</t>
  </si>
  <si>
    <r>
      <rPr>
        <b/>
        <vertAlign val="subscript"/>
        <sz val="11"/>
        <color theme="1"/>
        <rFont val="Aptos Narrow"/>
        <family val="2"/>
        <scheme val="minor"/>
      </rPr>
      <t>0</t>
    </r>
    <r>
      <rPr>
        <b/>
        <vertAlign val="superscript"/>
        <sz val="11"/>
        <color theme="1"/>
        <rFont val="Aptos Narrow"/>
        <family val="2"/>
        <scheme val="minor"/>
      </rPr>
      <t>v</t>
    </r>
    <r>
      <rPr>
        <b/>
        <sz val="11"/>
        <color theme="1"/>
        <rFont val="Aptos Narrow"/>
        <family val="2"/>
        <scheme val="minor"/>
      </rPr>
      <t>I</t>
    </r>
    <r>
      <rPr>
        <b/>
        <vertAlign val="subscript"/>
        <sz val="11"/>
        <color theme="1"/>
        <rFont val="Aptos Narrow"/>
        <family val="2"/>
        <scheme val="minor"/>
      </rPr>
      <t xml:space="preserve">1 </t>
    </r>
    <r>
      <rPr>
        <b/>
        <sz val="11"/>
        <color theme="1"/>
        <rFont val="Aptos Narrow"/>
        <family val="2"/>
        <scheme val="minor"/>
      </rPr>
      <t xml:space="preserve"> =</t>
    </r>
  </si>
  <si>
    <r>
      <rPr>
        <b/>
        <vertAlign val="subscript"/>
        <sz val="11"/>
        <color theme="1"/>
        <rFont val="Aptos Narrow"/>
        <family val="2"/>
        <scheme val="minor"/>
      </rPr>
      <t>0</t>
    </r>
    <r>
      <rPr>
        <b/>
        <vertAlign val="superscript"/>
        <sz val="11"/>
        <color theme="1"/>
        <rFont val="Aptos Narrow"/>
        <family val="2"/>
        <scheme val="minor"/>
      </rPr>
      <t>q</t>
    </r>
    <r>
      <rPr>
        <b/>
        <sz val="11"/>
        <color theme="1"/>
        <rFont val="Aptos Narrow"/>
        <family val="2"/>
        <scheme val="minor"/>
      </rPr>
      <t>I</t>
    </r>
    <r>
      <rPr>
        <b/>
        <vertAlign val="subscript"/>
        <sz val="11"/>
        <color theme="1"/>
        <rFont val="Aptos Narrow"/>
        <family val="2"/>
        <scheme val="minor"/>
      </rPr>
      <t xml:space="preserve">1 </t>
    </r>
    <r>
      <rPr>
        <b/>
        <sz val="11"/>
        <color theme="1"/>
        <rFont val="Aptos Narrow"/>
        <family val="2"/>
        <scheme val="minor"/>
      </rPr>
      <t xml:space="preserve"> =</t>
    </r>
  </si>
  <si>
    <t>Periodo</t>
  </si>
  <si>
    <t>X</t>
  </si>
  <si>
    <t>MM4</t>
  </si>
  <si>
    <t>Comp.stag e acc.</t>
  </si>
  <si>
    <t>Serie dest</t>
  </si>
  <si>
    <t>STIMA DEI COEFFICIENTI DI STAGIONALITA'</t>
  </si>
  <si>
    <t>Coeff.corretti*</t>
  </si>
  <si>
    <t>Coeff.grezzi</t>
  </si>
  <si>
    <t>Anno1</t>
  </si>
  <si>
    <t>Anno2</t>
  </si>
  <si>
    <t>Anno3</t>
  </si>
  <si>
    <t>Q3</t>
  </si>
  <si>
    <t>Q4</t>
  </si>
  <si>
    <t>Media</t>
  </si>
  <si>
    <t>*corretti con il principio della conservazione della base</t>
  </si>
  <si>
    <t>Lisciamento MM e trend-ciclo</t>
  </si>
  <si>
    <t>Imprese</t>
  </si>
  <si>
    <t>ROA</t>
  </si>
  <si>
    <t>CR</t>
  </si>
  <si>
    <t>U1</t>
  </si>
  <si>
    <t>U2</t>
  </si>
  <si>
    <t>U3</t>
  </si>
  <si>
    <t>U4</t>
  </si>
  <si>
    <t>PASSO 1</t>
  </si>
  <si>
    <t>PASSO 2</t>
  </si>
  <si>
    <t>PASSO</t>
  </si>
  <si>
    <t>UNITA'</t>
  </si>
  <si>
    <t>GRUPPI</t>
  </si>
  <si>
    <t>DISTANZA</t>
  </si>
  <si>
    <t>U1, U2, U3, U4</t>
  </si>
  <si>
    <t>G(U2, U4), U1, U3</t>
  </si>
  <si>
    <t>G(U2, U3, U4), U1</t>
  </si>
  <si>
    <t>G(U1,U2, U3, U4)</t>
  </si>
  <si>
    <t>U2-U4</t>
  </si>
  <si>
    <t>U2-U4-U3</t>
  </si>
  <si>
    <t>Divido in due gruppi</t>
  </si>
  <si>
    <t>U2,U3,U4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</si>
</sst>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0" applyNumberFormat="1"/>
    <xf numFmtId="0" fontId="4" fillId="0" borderId="0" xfId="0" applyFont="1"/>
    <xf numFmtId="0" fontId="2" fillId="0" borderId="0" xfId="0" applyFont="1"/>
    <xf numFmtId="165" fontId="0" fillId="0" borderId="0" xfId="0" applyNumberFormat="1"/>
    <xf numFmtId="0" fontId="0" fillId="0" borderId="2" xfId="0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7" xfId="0" applyBorder="1"/>
    <xf numFmtId="0" fontId="0" fillId="0" borderId="1" xfId="0" applyBorder="1"/>
    <xf numFmtId="2" fontId="0" fillId="0" borderId="0" xfId="0" applyNumberFormat="1"/>
    <xf numFmtId="0" fontId="0" fillId="0" borderId="8" xfId="0" applyBorder="1"/>
    <xf numFmtId="0" fontId="2" fillId="2" borderId="0" xfId="0" applyFont="1" applyFill="1"/>
    <xf numFmtId="166" fontId="0" fillId="0" borderId="0" xfId="0" applyNumberFormat="1"/>
    <xf numFmtId="164" fontId="0" fillId="0" borderId="8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5" fontId="2" fillId="2" borderId="0" xfId="0" applyNumberFormat="1" applyFont="1" applyFill="1"/>
    <xf numFmtId="9" fontId="0" fillId="0" borderId="0" xfId="1" applyFont="1"/>
    <xf numFmtId="0" fontId="2" fillId="2" borderId="6" xfId="0" applyFont="1" applyFill="1" applyBorder="1"/>
    <xf numFmtId="164" fontId="0" fillId="2" borderId="8" xfId="0" applyNumberFormat="1" applyFill="1" applyBorder="1"/>
    <xf numFmtId="0" fontId="2" fillId="0" borderId="9" xfId="0" applyFont="1" applyBorder="1"/>
    <xf numFmtId="0" fontId="2" fillId="3" borderId="4" xfId="0" applyFont="1" applyFill="1" applyBorder="1"/>
    <xf numFmtId="0" fontId="0" fillId="0" borderId="10" xfId="0" applyBorder="1"/>
    <xf numFmtId="164" fontId="0" fillId="3" borderId="7" xfId="0" applyNumberFormat="1" applyFill="1" applyBorder="1"/>
    <xf numFmtId="164" fontId="0" fillId="0" borderId="7" xfId="0" applyNumberFormat="1" applyBorder="1"/>
    <xf numFmtId="0" fontId="0" fillId="0" borderId="11" xfId="0" applyBorder="1"/>
    <xf numFmtId="164" fontId="0" fillId="3" borderId="1" xfId="0" applyNumberFormat="1" applyFill="1" applyBorder="1"/>
    <xf numFmtId="164" fontId="0" fillId="0" borderId="1" xfId="0" applyNumberFormat="1" applyBorder="1"/>
    <xf numFmtId="0" fontId="0" fillId="0" borderId="3" xfId="0" applyBorder="1"/>
    <xf numFmtId="2" fontId="2" fillId="3" borderId="4" xfId="0" applyNumberFormat="1" applyFont="1" applyFill="1" applyBorder="1"/>
    <xf numFmtId="2" fontId="2" fillId="0" borderId="6" xfId="0" applyNumberFormat="1" applyFont="1" applyBorder="1"/>
    <xf numFmtId="164" fontId="0" fillId="2" borderId="3" xfId="0" applyNumberFormat="1" applyFill="1" applyBorder="1"/>
    <xf numFmtId="0" fontId="2" fillId="4" borderId="12" xfId="0" applyFont="1" applyFill="1" applyBorder="1"/>
    <xf numFmtId="0" fontId="0" fillId="4" borderId="12" xfId="0" applyFill="1" applyBorder="1"/>
    <xf numFmtId="0" fontId="0" fillId="0" borderId="12" xfId="0" applyBorder="1"/>
    <xf numFmtId="2" fontId="0" fillId="0" borderId="12" xfId="0" applyNumberFormat="1" applyBorder="1"/>
    <xf numFmtId="2" fontId="6" fillId="0" borderId="12" xfId="0" applyNumberFormat="1" applyFont="1" applyBorder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[1]Foglio8!$J$4:$J$7</c:f>
              <c:numCache>
                <c:formatCode>General</c:formatCode>
                <c:ptCount val="4"/>
                <c:pt idx="0">
                  <c:v>0</c:v>
                </c:pt>
                <c:pt idx="1">
                  <c:v>0.48999999999999988</c:v>
                </c:pt>
                <c:pt idx="2">
                  <c:v>0.62</c:v>
                </c:pt>
                <c:pt idx="3">
                  <c:v>1.63</c:v>
                </c:pt>
              </c:numCache>
            </c:numRef>
          </c:xVal>
          <c:yVal>
            <c:numRef>
              <c:f>[1]Foglio8!$K$4:$K$7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F5-49D1-B62E-5B6339EC8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6487456"/>
        <c:axId val="696486016"/>
      </c:scatterChart>
      <c:valAx>
        <c:axId val="696487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96486016"/>
        <c:crosses val="autoZero"/>
        <c:crossBetween val="midCat"/>
      </c:valAx>
      <c:valAx>
        <c:axId val="69648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96487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5" Type="http://schemas.openxmlformats.org/officeDocument/2006/relationships/image" Target="../media/image23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29175</xdr:colOff>
      <xdr:row>32</xdr:row>
      <xdr:rowOff>99261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2AD173A-5047-3F4F-480F-18EBF1A99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96375" cy="59920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39</xdr:row>
      <xdr:rowOff>60890</xdr:rowOff>
    </xdr:from>
    <xdr:to>
      <xdr:col>13</xdr:col>
      <xdr:colOff>246080</xdr:colOff>
      <xdr:row>59</xdr:row>
      <xdr:rowOff>86513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E7C904A7-9A81-A502-A87C-5FD6430A5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900" y="7242740"/>
          <a:ext cx="7548580" cy="3708623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61</xdr:row>
      <xdr:rowOff>48966</xdr:rowOff>
    </xdr:from>
    <xdr:to>
      <xdr:col>12</xdr:col>
      <xdr:colOff>87300</xdr:colOff>
      <xdr:row>79</xdr:row>
      <xdr:rowOff>3997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E7B9E410-4954-68CA-AE6F-D83C36246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0" y="11282116"/>
          <a:ext cx="6259500" cy="3269731"/>
        </a:xfrm>
        <a:prstGeom prst="rect">
          <a:avLst/>
        </a:prstGeom>
      </xdr:spPr>
    </xdr:pic>
    <xdr:clientData/>
  </xdr:twoCellAnchor>
  <xdr:twoCellAnchor editAs="oneCell">
    <xdr:from>
      <xdr:col>0</xdr:col>
      <xdr:colOff>546598</xdr:colOff>
      <xdr:row>8</xdr:row>
      <xdr:rowOff>63500</xdr:rowOff>
    </xdr:from>
    <xdr:to>
      <xdr:col>13</xdr:col>
      <xdr:colOff>258814</xdr:colOff>
      <xdr:row>29</xdr:row>
      <xdr:rowOff>67506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D3985D7-A9A7-368F-DD53-1CED0AD09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6598" y="1536700"/>
          <a:ext cx="7637016" cy="38711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39552</xdr:colOff>
      <xdr:row>5</xdr:row>
      <xdr:rowOff>127146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3CAF343-A640-158F-EF6A-2E937AC12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0402752" cy="1047896"/>
        </a:xfrm>
        <a:prstGeom prst="rect">
          <a:avLst/>
        </a:prstGeom>
      </xdr:spPr>
    </xdr:pic>
    <xdr:clientData/>
  </xdr:twoCellAnchor>
  <xdr:twoCellAnchor editAs="oneCell">
    <xdr:from>
      <xdr:col>14</xdr:col>
      <xdr:colOff>71438</xdr:colOff>
      <xdr:row>8</xdr:row>
      <xdr:rowOff>748</xdr:rowOff>
    </xdr:from>
    <xdr:to>
      <xdr:col>27</xdr:col>
      <xdr:colOff>374684</xdr:colOff>
      <xdr:row>29</xdr:row>
      <xdr:rowOff>108724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0367D3D-9FC8-8820-150A-FAA1F1EB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28063" y="1461248"/>
          <a:ext cx="8248684" cy="39417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6</xdr:row>
      <xdr:rowOff>140843</xdr:rowOff>
    </xdr:from>
    <xdr:to>
      <xdr:col>13</xdr:col>
      <xdr:colOff>565150</xdr:colOff>
      <xdr:row>13</xdr:row>
      <xdr:rowOff>82789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9C70D11-C32C-9A10-E674-5374641F2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245743"/>
          <a:ext cx="8172450" cy="1230996"/>
        </a:xfrm>
        <a:prstGeom prst="rect">
          <a:avLst/>
        </a:prstGeom>
      </xdr:spPr>
    </xdr:pic>
    <xdr:clientData/>
  </xdr:twoCellAnchor>
  <xdr:twoCellAnchor editAs="oneCell">
    <xdr:from>
      <xdr:col>0</xdr:col>
      <xdr:colOff>501650</xdr:colOff>
      <xdr:row>13</xdr:row>
      <xdr:rowOff>174339</xdr:rowOff>
    </xdr:from>
    <xdr:to>
      <xdr:col>14</xdr:col>
      <xdr:colOff>103137</xdr:colOff>
      <xdr:row>21</xdr:row>
      <xdr:rowOff>38353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60491C5-0415-2E26-DDB6-A167D521E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650" y="2568289"/>
          <a:ext cx="8135887" cy="133721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23</xdr:row>
      <xdr:rowOff>22708</xdr:rowOff>
    </xdr:from>
    <xdr:to>
      <xdr:col>12</xdr:col>
      <xdr:colOff>317982</xdr:colOff>
      <xdr:row>39</xdr:row>
      <xdr:rowOff>50799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A15A090C-F1A8-0F5B-96E2-A34E2F7AB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350" y="4258158"/>
          <a:ext cx="6991832" cy="2974491"/>
        </a:xfrm>
        <a:prstGeom prst="rect">
          <a:avLst/>
        </a:prstGeom>
      </xdr:spPr>
    </xdr:pic>
    <xdr:clientData/>
  </xdr:twoCellAnchor>
  <xdr:twoCellAnchor editAs="oneCell">
    <xdr:from>
      <xdr:col>0</xdr:col>
      <xdr:colOff>230188</xdr:colOff>
      <xdr:row>0</xdr:row>
      <xdr:rowOff>0</xdr:rowOff>
    </xdr:from>
    <xdr:to>
      <xdr:col>14</xdr:col>
      <xdr:colOff>245915</xdr:colOff>
      <xdr:row>6</xdr:row>
      <xdr:rowOff>162008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6BD78527-4591-FA23-1686-A6B05CDB9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88" y="0"/>
          <a:ext cx="8572352" cy="12573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558369</xdr:colOff>
      <xdr:row>9</xdr:row>
      <xdr:rowOff>63500</xdr:rowOff>
    </xdr:from>
    <xdr:to>
      <xdr:col>15</xdr:col>
      <xdr:colOff>245500</xdr:colOff>
      <xdr:row>15</xdr:row>
      <xdr:rowOff>6350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B1DFC157-7691-4725-B2B0-E425F763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119" y="1739900"/>
          <a:ext cx="4563931" cy="1047750"/>
        </a:xfrm>
        <a:prstGeom prst="rect">
          <a:avLst/>
        </a:prstGeom>
      </xdr:spPr>
    </xdr:pic>
    <xdr:clientData/>
  </xdr:twoCellAnchor>
  <xdr:twoCellAnchor editAs="oneCell">
    <xdr:from>
      <xdr:col>6</xdr:col>
      <xdr:colOff>44838</xdr:colOff>
      <xdr:row>14</xdr:row>
      <xdr:rowOff>177800</xdr:rowOff>
    </xdr:from>
    <xdr:to>
      <xdr:col>14</xdr:col>
      <xdr:colOff>162626</xdr:colOff>
      <xdr:row>19</xdr:row>
      <xdr:rowOff>50800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8E120F8F-80BA-4EC4-B82D-8C5368A81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38988" y="2813050"/>
          <a:ext cx="4994588" cy="79375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14</xdr:row>
      <xdr:rowOff>171450</xdr:rowOff>
    </xdr:from>
    <xdr:to>
      <xdr:col>17</xdr:col>
      <xdr:colOff>524485</xdr:colOff>
      <xdr:row>18</xdr:row>
      <xdr:rowOff>29580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C21137E0-1244-45C7-B046-FE007049F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0950" y="2806700"/>
          <a:ext cx="2353285" cy="594730"/>
        </a:xfrm>
        <a:prstGeom prst="rect">
          <a:avLst/>
        </a:prstGeom>
      </xdr:spPr>
    </xdr:pic>
    <xdr:clientData/>
  </xdr:twoCellAnchor>
  <xdr:twoCellAnchor editAs="oneCell">
    <xdr:from>
      <xdr:col>13</xdr:col>
      <xdr:colOff>520700</xdr:colOff>
      <xdr:row>24</xdr:row>
      <xdr:rowOff>162382</xdr:rowOff>
    </xdr:from>
    <xdr:to>
      <xdr:col>23</xdr:col>
      <xdr:colOff>52092</xdr:colOff>
      <xdr:row>30</xdr:row>
      <xdr:rowOff>18539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DF84ABF-788A-4344-9D0B-52471DC22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82050" y="4696282"/>
          <a:ext cx="5627392" cy="961057"/>
        </a:xfrm>
        <a:prstGeom prst="rect">
          <a:avLst/>
        </a:prstGeom>
      </xdr:spPr>
    </xdr:pic>
    <xdr:clientData/>
  </xdr:twoCellAnchor>
  <xdr:twoCellAnchor editAs="oneCell">
    <xdr:from>
      <xdr:col>6</xdr:col>
      <xdr:colOff>70808</xdr:colOff>
      <xdr:row>24</xdr:row>
      <xdr:rowOff>176388</xdr:rowOff>
    </xdr:from>
    <xdr:to>
      <xdr:col>13</xdr:col>
      <xdr:colOff>479777</xdr:colOff>
      <xdr:row>29</xdr:row>
      <xdr:rowOff>116285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7131F3FF-A3EF-9798-2A65-64E6661EC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57197" y="4706055"/>
          <a:ext cx="4656413" cy="878286"/>
        </a:xfrm>
        <a:prstGeom prst="rect">
          <a:avLst/>
        </a:prstGeom>
      </xdr:spPr>
    </xdr:pic>
    <xdr:clientData/>
  </xdr:twoCellAnchor>
  <xdr:twoCellAnchor editAs="oneCell">
    <xdr:from>
      <xdr:col>7</xdr:col>
      <xdr:colOff>423333</xdr:colOff>
      <xdr:row>0</xdr:row>
      <xdr:rowOff>0</xdr:rowOff>
    </xdr:from>
    <xdr:to>
      <xdr:col>18</xdr:col>
      <xdr:colOff>420408</xdr:colOff>
      <xdr:row>9</xdr:row>
      <xdr:rowOff>29642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3DFACE28-E152-6032-E071-2E96EAC0F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16500" y="0"/>
          <a:ext cx="6671630" cy="17018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32</xdr:row>
      <xdr:rowOff>127000</xdr:rowOff>
    </xdr:from>
    <xdr:to>
      <xdr:col>15</xdr:col>
      <xdr:colOff>70504</xdr:colOff>
      <xdr:row>35</xdr:row>
      <xdr:rowOff>88972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7B65935-202D-412C-8BA1-70614299B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4200" y="6051550"/>
          <a:ext cx="4686954" cy="514422"/>
        </a:xfrm>
        <a:prstGeom prst="rect">
          <a:avLst/>
        </a:prstGeom>
      </xdr:spPr>
    </xdr:pic>
    <xdr:clientData/>
  </xdr:twoCellAnchor>
  <xdr:twoCellAnchor editAs="oneCell">
    <xdr:from>
      <xdr:col>7</xdr:col>
      <xdr:colOff>550879</xdr:colOff>
      <xdr:row>21</xdr:row>
      <xdr:rowOff>177800</xdr:rowOff>
    </xdr:from>
    <xdr:to>
      <xdr:col>14</xdr:col>
      <xdr:colOff>400050</xdr:colOff>
      <xdr:row>32</xdr:row>
      <xdr:rowOff>76737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EEACC4E5-DC8F-4402-80A8-B58900A4B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57829" y="4070350"/>
          <a:ext cx="4713271" cy="1924587"/>
        </a:xfrm>
        <a:prstGeom prst="rect">
          <a:avLst/>
        </a:prstGeom>
      </xdr:spPr>
    </xdr:pic>
    <xdr:clientData/>
  </xdr:twoCellAnchor>
  <xdr:twoCellAnchor editAs="oneCell">
    <xdr:from>
      <xdr:col>2</xdr:col>
      <xdr:colOff>184150</xdr:colOff>
      <xdr:row>0</xdr:row>
      <xdr:rowOff>0</xdr:rowOff>
    </xdr:from>
    <xdr:to>
      <xdr:col>14</xdr:col>
      <xdr:colOff>150596</xdr:colOff>
      <xdr:row>10</xdr:row>
      <xdr:rowOff>103627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89072CDD-F164-98C6-77E5-95B0B6CE2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3350" y="0"/>
          <a:ext cx="8418296" cy="19514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222250</xdr:colOff>
      <xdr:row>36</xdr:row>
      <xdr:rowOff>100164</xdr:rowOff>
    </xdr:from>
    <xdr:to>
      <xdr:col>24</xdr:col>
      <xdr:colOff>39464</xdr:colOff>
      <xdr:row>48</xdr:row>
      <xdr:rowOff>149657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681BA2BE-15F1-42AE-83EB-DEFF06F60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2350" y="4703914"/>
          <a:ext cx="7132414" cy="2259293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19</xdr:row>
      <xdr:rowOff>25400</xdr:rowOff>
    </xdr:from>
    <xdr:to>
      <xdr:col>16</xdr:col>
      <xdr:colOff>391359</xdr:colOff>
      <xdr:row>22</xdr:row>
      <xdr:rowOff>64252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368B596B-5E0E-47D9-AD84-990A780B3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34350" y="2603500"/>
          <a:ext cx="3115509" cy="591301"/>
        </a:xfrm>
        <a:prstGeom prst="rect">
          <a:avLst/>
        </a:prstGeom>
      </xdr:spPr>
    </xdr:pic>
    <xdr:clientData/>
  </xdr:twoCellAnchor>
  <xdr:twoCellAnchor editAs="oneCell">
    <xdr:from>
      <xdr:col>11</xdr:col>
      <xdr:colOff>203200</xdr:colOff>
      <xdr:row>24</xdr:row>
      <xdr:rowOff>100108</xdr:rowOff>
    </xdr:from>
    <xdr:to>
      <xdr:col>21</xdr:col>
      <xdr:colOff>201553</xdr:colOff>
      <xdr:row>28</xdr:row>
      <xdr:rowOff>79554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8F300124-B7E2-4B6D-9824-3F710BD8F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13700" y="3598958"/>
          <a:ext cx="6094353" cy="716046"/>
        </a:xfrm>
        <a:prstGeom prst="rect">
          <a:avLst/>
        </a:prstGeom>
      </xdr:spPr>
    </xdr:pic>
    <xdr:clientData/>
  </xdr:twoCellAnchor>
  <xdr:twoCellAnchor>
    <xdr:from>
      <xdr:col>5</xdr:col>
      <xdr:colOff>212725</xdr:colOff>
      <xdr:row>24</xdr:row>
      <xdr:rowOff>25400</xdr:rowOff>
    </xdr:from>
    <xdr:to>
      <xdr:col>11</xdr:col>
      <xdr:colOff>22225</xdr:colOff>
      <xdr:row>39</xdr:row>
      <xdr:rowOff>6350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9FB747D-E1A5-4848-9ECF-ABC2B4988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563563</xdr:colOff>
      <xdr:row>1</xdr:row>
      <xdr:rowOff>31750</xdr:rowOff>
    </xdr:from>
    <xdr:to>
      <xdr:col>9</xdr:col>
      <xdr:colOff>265993</xdr:colOff>
      <xdr:row>9</xdr:row>
      <xdr:rowOff>19252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83B584F-F4C7-7462-EA93-633FD4604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3563" y="214313"/>
          <a:ext cx="6306430" cy="14480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ber\Desktop\poggia.xlsx" TargetMode="External"/><Relationship Id="rId1" Type="http://schemas.openxmlformats.org/officeDocument/2006/relationships/externalLinkPath" Target="/Users/rober/Desktop/pogg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glio2"/>
      <sheetName val="Foglio6"/>
      <sheetName val="Foglio7"/>
      <sheetName val="Foglio8"/>
    </sheetNames>
    <sheetDataSet>
      <sheetData sheetId="0"/>
      <sheetData sheetId="1"/>
      <sheetData sheetId="2"/>
      <sheetData sheetId="3">
        <row r="4">
          <cell r="J4">
            <v>0</v>
          </cell>
          <cell r="K4">
            <v>4</v>
          </cell>
        </row>
        <row r="5">
          <cell r="J5">
            <v>0.48999999999999988</v>
          </cell>
          <cell r="K5">
            <v>3</v>
          </cell>
        </row>
        <row r="6">
          <cell r="J6">
            <v>0.62</v>
          </cell>
          <cell r="K6">
            <v>2</v>
          </cell>
        </row>
        <row r="7">
          <cell r="J7">
            <v>1.63</v>
          </cell>
          <cell r="K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5C035-7748-4533-95B2-D56060DF67ED}">
  <dimension ref="A1"/>
  <sheetViews>
    <sheetView tabSelected="1" workbookViewId="0">
      <selection activeCell="K1" sqref="K1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B394-687F-4CF2-A242-2A3620B4D500}">
  <dimension ref="A1"/>
  <sheetViews>
    <sheetView zoomScale="80" zoomScaleNormal="80" workbookViewId="0">
      <selection activeCell="I33" sqref="I33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1D786-5641-4C9C-8FE8-29E7A934C813}">
  <dimension ref="A1"/>
  <sheetViews>
    <sheetView zoomScale="80" zoomScaleNormal="80" workbookViewId="0">
      <selection activeCell="Q20" sqref="Q20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12C4-63DC-43DD-89E9-B137B5C27F49}">
  <dimension ref="A4:F31"/>
  <sheetViews>
    <sheetView zoomScale="80" zoomScaleNormal="80" workbookViewId="0">
      <selection activeCell="C29" sqref="C29"/>
    </sheetView>
  </sheetViews>
  <sheetFormatPr defaultRowHeight="14.5" x14ac:dyDescent="0.35"/>
  <cols>
    <col min="3" max="3" width="10.81640625" customWidth="1"/>
    <col min="4" max="4" width="9.7265625" customWidth="1"/>
    <col min="5" max="5" width="10.453125" customWidth="1"/>
  </cols>
  <sheetData>
    <row r="4" spans="1:6" ht="15" thickBot="1" x14ac:dyDescent="0.4">
      <c r="A4" t="s">
        <v>4</v>
      </c>
    </row>
    <row r="5" spans="1:6" ht="15" thickBot="1" x14ac:dyDescent="0.4">
      <c r="B5" s="6" t="s">
        <v>5</v>
      </c>
      <c r="C5" s="7" t="s">
        <v>6</v>
      </c>
      <c r="D5" s="7" t="s">
        <v>7</v>
      </c>
      <c r="E5" s="7" t="s">
        <v>8</v>
      </c>
      <c r="F5" s="8" t="s">
        <v>9</v>
      </c>
    </row>
    <row r="6" spans="1:6" x14ac:dyDescent="0.35">
      <c r="B6" s="9">
        <v>0</v>
      </c>
      <c r="C6" s="1">
        <v>2</v>
      </c>
      <c r="D6" s="1">
        <v>11</v>
      </c>
      <c r="E6" s="1">
        <v>7</v>
      </c>
      <c r="F6" s="15">
        <v>8</v>
      </c>
    </row>
    <row r="7" spans="1:6" ht="15" thickBot="1" x14ac:dyDescent="0.4">
      <c r="B7" s="10">
        <v>1</v>
      </c>
      <c r="C7" s="16">
        <v>3</v>
      </c>
      <c r="D7" s="16">
        <v>10</v>
      </c>
      <c r="E7" s="16">
        <v>8</v>
      </c>
      <c r="F7" s="17">
        <v>10</v>
      </c>
    </row>
    <row r="8" spans="1:6" x14ac:dyDescent="0.35">
      <c r="C8" s="1"/>
      <c r="D8" s="1"/>
      <c r="E8" s="1"/>
      <c r="F8" s="1"/>
    </row>
    <row r="10" spans="1:6" x14ac:dyDescent="0.35">
      <c r="A10" s="2" t="s">
        <v>10</v>
      </c>
      <c r="B10" s="2"/>
      <c r="C10" s="2"/>
    </row>
    <row r="12" spans="1:6" ht="17.5" x14ac:dyDescent="0.45">
      <c r="B12" s="13" t="s">
        <v>11</v>
      </c>
      <c r="C12" s="18">
        <f>+(C7*D6+E7*F6)/(C6*D6+E6*F6)</f>
        <v>1.2435897435897436</v>
      </c>
    </row>
    <row r="13" spans="1:6" x14ac:dyDescent="0.35">
      <c r="C13" s="4"/>
      <c r="D13" s="1"/>
      <c r="E13" s="1"/>
      <c r="F13" s="1"/>
    </row>
    <row r="14" spans="1:6" x14ac:dyDescent="0.35">
      <c r="D14" s="1"/>
      <c r="E14" s="14"/>
      <c r="F14" s="1"/>
    </row>
    <row r="16" spans="1:6" x14ac:dyDescent="0.35">
      <c r="A16" s="2" t="s">
        <v>12</v>
      </c>
    </row>
    <row r="17" spans="1:5" ht="15" thickBot="1" x14ac:dyDescent="0.4"/>
    <row r="18" spans="1:5" ht="15" thickBot="1" x14ac:dyDescent="0.4">
      <c r="B18" s="6" t="s">
        <v>0</v>
      </c>
      <c r="C18" s="7" t="s">
        <v>13</v>
      </c>
      <c r="D18" s="7" t="s">
        <v>14</v>
      </c>
      <c r="E18" s="8" t="s">
        <v>3</v>
      </c>
    </row>
    <row r="19" spans="1:5" x14ac:dyDescent="0.35">
      <c r="B19" s="9">
        <v>0</v>
      </c>
      <c r="C19" s="1">
        <f>+C6*D6</f>
        <v>22</v>
      </c>
      <c r="D19" s="1">
        <f>+E6*F6</f>
        <v>56</v>
      </c>
      <c r="E19" s="15">
        <f>+C19+D19</f>
        <v>78</v>
      </c>
    </row>
    <row r="20" spans="1:5" ht="15" thickBot="1" x14ac:dyDescent="0.4">
      <c r="B20" s="10">
        <v>1</v>
      </c>
      <c r="C20" s="16">
        <f>+C7*D7</f>
        <v>30</v>
      </c>
      <c r="D20" s="16">
        <f>+E7*F7</f>
        <v>80</v>
      </c>
      <c r="E20" s="17">
        <f>+C20+D20</f>
        <v>110</v>
      </c>
    </row>
    <row r="21" spans="1:5" x14ac:dyDescent="0.35">
      <c r="D21" s="19"/>
    </row>
    <row r="22" spans="1:5" ht="17.5" x14ac:dyDescent="0.45">
      <c r="B22" s="13" t="s">
        <v>15</v>
      </c>
      <c r="C22" s="13" t="s">
        <v>16</v>
      </c>
      <c r="D22" s="13">
        <f>+E20/E19-1</f>
        <v>0.41025641025641035</v>
      </c>
    </row>
    <row r="24" spans="1:5" x14ac:dyDescent="0.35">
      <c r="A24" s="2" t="s">
        <v>12</v>
      </c>
    </row>
    <row r="25" spans="1:5" ht="15" thickBot="1" x14ac:dyDescent="0.4"/>
    <row r="26" spans="1:5" ht="15" thickBot="1" x14ac:dyDescent="0.4">
      <c r="B26" s="6" t="s">
        <v>0</v>
      </c>
      <c r="C26" s="7" t="s">
        <v>13</v>
      </c>
      <c r="D26" s="7" t="s">
        <v>14</v>
      </c>
      <c r="E26" s="8" t="s">
        <v>3</v>
      </c>
    </row>
    <row r="27" spans="1:5" x14ac:dyDescent="0.35">
      <c r="B27" s="9">
        <v>0</v>
      </c>
      <c r="C27" s="1">
        <f>+C6*D6</f>
        <v>22</v>
      </c>
      <c r="D27" s="1">
        <f>+E6*F6</f>
        <v>56</v>
      </c>
      <c r="E27" s="15">
        <f>+C27+D27</f>
        <v>78</v>
      </c>
    </row>
    <row r="28" spans="1:5" ht="15" thickBot="1" x14ac:dyDescent="0.4">
      <c r="B28" s="10">
        <v>1</v>
      </c>
      <c r="C28" s="16">
        <f>+C6*D7</f>
        <v>20</v>
      </c>
      <c r="D28" s="16">
        <f>+E6*F7</f>
        <v>70</v>
      </c>
      <c r="E28" s="17">
        <f>+C28+D28</f>
        <v>90</v>
      </c>
    </row>
    <row r="31" spans="1:5" ht="17.5" x14ac:dyDescent="0.45">
      <c r="B31" s="13" t="s">
        <v>15</v>
      </c>
      <c r="C31" s="13" t="s">
        <v>17</v>
      </c>
      <c r="D31" s="13">
        <f>+E28/E27-1</f>
        <v>0.15384615384615374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EFFFF-E022-4766-B0D1-89502A096353}">
  <dimension ref="A1:N28"/>
  <sheetViews>
    <sheetView zoomScale="80" zoomScaleNormal="80" workbookViewId="0">
      <selection activeCell="F1" sqref="F1"/>
    </sheetView>
  </sheetViews>
  <sheetFormatPr defaultRowHeight="14.5" x14ac:dyDescent="0.35"/>
  <cols>
    <col min="5" max="5" width="16.08984375" customWidth="1"/>
    <col min="6" max="6" width="9.08984375" bestFit="1" customWidth="1"/>
    <col min="10" max="10" width="15" customWidth="1"/>
    <col min="11" max="11" width="11" customWidth="1"/>
  </cols>
  <sheetData>
    <row r="1" spans="1:14" ht="15" customHeight="1" x14ac:dyDescent="0.35"/>
    <row r="12" spans="1:14" x14ac:dyDescent="0.35">
      <c r="A12" t="s">
        <v>2</v>
      </c>
      <c r="I12" t="s">
        <v>1</v>
      </c>
    </row>
    <row r="13" spans="1:14" ht="14" customHeight="1" thickBot="1" x14ac:dyDescent="0.4"/>
    <row r="14" spans="1:14" ht="15" thickBot="1" x14ac:dyDescent="0.4">
      <c r="B14" s="6" t="s">
        <v>18</v>
      </c>
      <c r="C14" s="7" t="s">
        <v>19</v>
      </c>
      <c r="D14" s="7" t="s">
        <v>20</v>
      </c>
      <c r="E14" s="7" t="s">
        <v>21</v>
      </c>
      <c r="F14" s="20" t="s">
        <v>22</v>
      </c>
      <c r="J14" s="3" t="s">
        <v>23</v>
      </c>
    </row>
    <row r="15" spans="1:14" ht="15" thickBot="1" x14ac:dyDescent="0.4">
      <c r="B15" s="9">
        <v>1</v>
      </c>
      <c r="C15">
        <v>31</v>
      </c>
      <c r="F15" s="21">
        <f>+C15-J16</f>
        <v>19.609375</v>
      </c>
      <c r="I15" s="22"/>
      <c r="J15" s="23" t="s">
        <v>24</v>
      </c>
      <c r="K15" s="8" t="s">
        <v>25</v>
      </c>
      <c r="L15" s="6" t="s">
        <v>26</v>
      </c>
      <c r="M15" s="7" t="s">
        <v>27</v>
      </c>
      <c r="N15" s="8" t="s">
        <v>28</v>
      </c>
    </row>
    <row r="16" spans="1:14" x14ac:dyDescent="0.35">
      <c r="B16" s="9">
        <v>2</v>
      </c>
      <c r="C16">
        <v>18</v>
      </c>
      <c r="F16" s="21">
        <f>+C16-J17</f>
        <v>24.609375</v>
      </c>
      <c r="G16" s="1"/>
      <c r="I16" s="24" t="s">
        <v>7</v>
      </c>
      <c r="J16" s="25">
        <f>+K16-$K$20</f>
        <v>11.390625</v>
      </c>
      <c r="K16" s="15">
        <f>SUM(L16:N16)/2</f>
        <v>11.4375</v>
      </c>
      <c r="L16" s="9"/>
      <c r="M16" s="1">
        <f>+E19</f>
        <v>10.75</v>
      </c>
      <c r="N16" s="15">
        <f>+E23</f>
        <v>12.125</v>
      </c>
    </row>
    <row r="17" spans="2:14" x14ac:dyDescent="0.35">
      <c r="B17" s="9">
        <v>3</v>
      </c>
      <c r="C17">
        <v>30</v>
      </c>
      <c r="D17" s="1">
        <f>+(0.5*C15+C16+C17+C18+0.5*C19)/4</f>
        <v>24.25</v>
      </c>
      <c r="E17" s="1">
        <f>+C17-D17</f>
        <v>5.75</v>
      </c>
      <c r="F17" s="21">
        <f>+C17-J18</f>
        <v>24.546875</v>
      </c>
      <c r="G17" s="1"/>
      <c r="I17" s="24" t="s">
        <v>9</v>
      </c>
      <c r="J17" s="25">
        <f>+K17-$K$20</f>
        <v>-6.609375</v>
      </c>
      <c r="K17" s="15">
        <f t="shared" ref="K17:K19" si="0">SUM(L17:N17)/2</f>
        <v>-6.5625</v>
      </c>
      <c r="L17" s="9"/>
      <c r="M17" s="1">
        <f>+E20</f>
        <v>-6.375</v>
      </c>
      <c r="N17" s="15">
        <f>+E24</f>
        <v>-6.75</v>
      </c>
    </row>
    <row r="18" spans="2:14" x14ac:dyDescent="0.35">
      <c r="B18" s="9">
        <v>4</v>
      </c>
      <c r="C18">
        <v>15</v>
      </c>
      <c r="D18" s="1">
        <f t="shared" ref="D18:D24" si="1">+(0.5*C16+C17+C18+C19+0.5*C20)/4</f>
        <v>25.375</v>
      </c>
      <c r="E18" s="1">
        <f t="shared" ref="E18:E24" si="2">+C18-D18</f>
        <v>-10.375</v>
      </c>
      <c r="F18" s="21">
        <f>+C18-J19</f>
        <v>25.234375</v>
      </c>
      <c r="G18" s="1"/>
      <c r="I18" s="24" t="s">
        <v>29</v>
      </c>
      <c r="J18" s="25">
        <f>+K18-$K$20</f>
        <v>5.453125</v>
      </c>
      <c r="K18" s="15">
        <f t="shared" si="0"/>
        <v>5.5</v>
      </c>
      <c r="L18" s="26">
        <f>+E17</f>
        <v>5.75</v>
      </c>
      <c r="M18" s="1">
        <f>+E21</f>
        <v>5.25</v>
      </c>
      <c r="N18" s="12"/>
    </row>
    <row r="19" spans="2:14" ht="15" thickBot="1" x14ac:dyDescent="0.4">
      <c r="B19" s="9">
        <v>5</v>
      </c>
      <c r="C19">
        <v>37</v>
      </c>
      <c r="D19" s="1">
        <f t="shared" si="1"/>
        <v>26.25</v>
      </c>
      <c r="E19" s="1">
        <f t="shared" si="2"/>
        <v>10.75</v>
      </c>
      <c r="F19" s="21">
        <f>+C19-J16</f>
        <v>25.609375</v>
      </c>
      <c r="G19" s="1"/>
      <c r="I19" s="27" t="s">
        <v>30</v>
      </c>
      <c r="J19" s="28">
        <f>+K19-$K$20</f>
        <v>-10.234375</v>
      </c>
      <c r="K19" s="17">
        <f t="shared" si="0"/>
        <v>-10.1875</v>
      </c>
      <c r="L19" s="29">
        <f>+E18</f>
        <v>-10.375</v>
      </c>
      <c r="M19" s="16">
        <f>+E22</f>
        <v>-10</v>
      </c>
      <c r="N19" s="30"/>
    </row>
    <row r="20" spans="2:14" ht="15" thickBot="1" x14ac:dyDescent="0.4">
      <c r="B20" s="9">
        <v>6</v>
      </c>
      <c r="C20">
        <v>21</v>
      </c>
      <c r="D20" s="1">
        <f t="shared" si="1"/>
        <v>27.375</v>
      </c>
      <c r="E20" s="1">
        <f t="shared" si="2"/>
        <v>-6.375</v>
      </c>
      <c r="F20" s="21">
        <f>+C20-J17</f>
        <v>27.609375</v>
      </c>
      <c r="G20" s="1"/>
      <c r="I20" s="6" t="s">
        <v>31</v>
      </c>
      <c r="J20" s="31">
        <f>SUM(J16:J19)</f>
        <v>0</v>
      </c>
      <c r="K20" s="32">
        <f>AVERAGE(K16:K19)</f>
        <v>4.6875E-2</v>
      </c>
    </row>
    <row r="21" spans="2:14" x14ac:dyDescent="0.35">
      <c r="B21" s="9">
        <v>7</v>
      </c>
      <c r="C21">
        <v>34</v>
      </c>
      <c r="D21" s="1">
        <f t="shared" si="1"/>
        <v>28.75</v>
      </c>
      <c r="E21" s="1">
        <f t="shared" si="2"/>
        <v>5.25</v>
      </c>
      <c r="F21" s="21">
        <f>+C21-J18</f>
        <v>28.546875</v>
      </c>
      <c r="G21" s="1"/>
      <c r="J21" t="s">
        <v>32</v>
      </c>
    </row>
    <row r="22" spans="2:14" x14ac:dyDescent="0.35">
      <c r="B22" s="9">
        <v>8</v>
      </c>
      <c r="C22">
        <v>20</v>
      </c>
      <c r="D22" s="1">
        <f t="shared" si="1"/>
        <v>30</v>
      </c>
      <c r="E22" s="1">
        <f t="shared" si="2"/>
        <v>-10</v>
      </c>
      <c r="F22" s="21">
        <f>+C22-J19</f>
        <v>30.234375</v>
      </c>
      <c r="G22" s="1"/>
    </row>
    <row r="23" spans="2:14" x14ac:dyDescent="0.35">
      <c r="B23" s="9">
        <v>9</v>
      </c>
      <c r="C23">
        <v>43</v>
      </c>
      <c r="D23" s="1">
        <f t="shared" si="1"/>
        <v>30.875</v>
      </c>
      <c r="E23" s="1">
        <f t="shared" si="2"/>
        <v>12.125</v>
      </c>
      <c r="F23" s="21">
        <f>+C23-J16</f>
        <v>31.609375</v>
      </c>
      <c r="G23" s="1"/>
      <c r="K23" s="11"/>
    </row>
    <row r="24" spans="2:14" x14ac:dyDescent="0.35">
      <c r="B24" s="9">
        <v>10</v>
      </c>
      <c r="C24">
        <v>25</v>
      </c>
      <c r="D24" s="1">
        <f t="shared" si="1"/>
        <v>31.75</v>
      </c>
      <c r="E24" s="1">
        <f t="shared" si="2"/>
        <v>-6.75</v>
      </c>
      <c r="F24" s="21">
        <f>+C24-J17</f>
        <v>31.609375</v>
      </c>
      <c r="G24" s="1"/>
    </row>
    <row r="25" spans="2:14" x14ac:dyDescent="0.35">
      <c r="B25" s="9">
        <v>11</v>
      </c>
      <c r="C25">
        <v>37</v>
      </c>
      <c r="E25" s="1"/>
      <c r="F25" s="21">
        <f>+C25-J18</f>
        <v>31.546875</v>
      </c>
      <c r="G25" s="1"/>
    </row>
    <row r="26" spans="2:14" ht="15" thickBot="1" x14ac:dyDescent="0.4">
      <c r="B26" s="10">
        <v>12</v>
      </c>
      <c r="C26" s="5">
        <v>24</v>
      </c>
      <c r="D26" s="5"/>
      <c r="E26" s="16"/>
      <c r="F26" s="33">
        <f>+C26-J19</f>
        <v>34.234375</v>
      </c>
    </row>
    <row r="28" spans="2:14" x14ac:dyDescent="0.35">
      <c r="B28" t="s">
        <v>33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C348F-C9B5-4380-B53B-C20377025935}">
  <dimension ref="A14:K37"/>
  <sheetViews>
    <sheetView zoomScale="80" zoomScaleNormal="80" workbookViewId="0">
      <selection activeCell="B1" sqref="B1"/>
    </sheetView>
  </sheetViews>
  <sheetFormatPr defaultRowHeight="14.5" x14ac:dyDescent="0.35"/>
  <cols>
    <col min="8" max="8" width="24.54296875" customWidth="1"/>
  </cols>
  <sheetData>
    <row r="14" spans="1:11" x14ac:dyDescent="0.35">
      <c r="A14" s="34" t="s">
        <v>34</v>
      </c>
      <c r="B14" s="34" t="s">
        <v>35</v>
      </c>
      <c r="C14" s="34" t="s">
        <v>36</v>
      </c>
      <c r="G14" s="34" t="s">
        <v>43</v>
      </c>
      <c r="H14" s="34" t="s">
        <v>44</v>
      </c>
      <c r="I14" s="34" t="s">
        <v>45</v>
      </c>
      <c r="J14" s="34" t="s">
        <v>46</v>
      </c>
    </row>
    <row r="15" spans="1:11" x14ac:dyDescent="0.35">
      <c r="A15" s="35" t="s">
        <v>37</v>
      </c>
      <c r="B15" s="36">
        <v>0.88</v>
      </c>
      <c r="C15" s="36">
        <v>1.87</v>
      </c>
      <c r="G15" s="36">
        <v>0</v>
      </c>
      <c r="H15" s="36" t="s">
        <v>47</v>
      </c>
      <c r="I15" s="36">
        <v>4</v>
      </c>
      <c r="J15" s="37">
        <v>0</v>
      </c>
      <c r="K15">
        <f>+I15</f>
        <v>4</v>
      </c>
    </row>
    <row r="16" spans="1:11" x14ac:dyDescent="0.35">
      <c r="A16" s="35" t="s">
        <v>38</v>
      </c>
      <c r="B16" s="36">
        <v>1.7</v>
      </c>
      <c r="C16" s="36">
        <v>0.68</v>
      </c>
      <c r="G16" s="36">
        <v>1</v>
      </c>
      <c r="H16" s="36" t="s">
        <v>48</v>
      </c>
      <c r="I16" s="36">
        <v>3</v>
      </c>
      <c r="J16" s="37">
        <f>+C24</f>
        <v>0.48999999999999988</v>
      </c>
      <c r="K16">
        <f>+I16</f>
        <v>3</v>
      </c>
    </row>
    <row r="17" spans="1:11" x14ac:dyDescent="0.35">
      <c r="A17" s="35" t="s">
        <v>39</v>
      </c>
      <c r="B17" s="36">
        <v>1.2</v>
      </c>
      <c r="C17" s="36">
        <v>0.56000000000000005</v>
      </c>
      <c r="G17" s="36">
        <v>2</v>
      </c>
      <c r="H17" s="36" t="s">
        <v>49</v>
      </c>
      <c r="I17" s="36">
        <v>2</v>
      </c>
      <c r="J17" s="37">
        <f>+C29</f>
        <v>0.62</v>
      </c>
      <c r="K17">
        <f>+I17</f>
        <v>2</v>
      </c>
    </row>
    <row r="18" spans="1:11" x14ac:dyDescent="0.35">
      <c r="A18" s="35" t="s">
        <v>40</v>
      </c>
      <c r="B18" s="36">
        <v>2.0499999999999998</v>
      </c>
      <c r="C18" s="36">
        <v>0.54</v>
      </c>
      <c r="G18" s="36">
        <v>3</v>
      </c>
      <c r="H18" s="36" t="s">
        <v>50</v>
      </c>
      <c r="I18" s="36">
        <v>1</v>
      </c>
      <c r="J18" s="37">
        <f>+B33</f>
        <v>1.63</v>
      </c>
      <c r="K18">
        <f>+I18</f>
        <v>1</v>
      </c>
    </row>
    <row r="20" spans="1:11" x14ac:dyDescent="0.35">
      <c r="A20" s="34" t="s">
        <v>41</v>
      </c>
      <c r="B20" s="34" t="s">
        <v>37</v>
      </c>
      <c r="C20" s="34" t="s">
        <v>38</v>
      </c>
      <c r="D20" s="34" t="s">
        <v>39</v>
      </c>
      <c r="E20" s="34" t="s">
        <v>40</v>
      </c>
    </row>
    <row r="21" spans="1:11" x14ac:dyDescent="0.35">
      <c r="A21" s="35" t="s">
        <v>37</v>
      </c>
      <c r="B21" s="37">
        <v>0</v>
      </c>
      <c r="C21" s="37"/>
      <c r="D21" s="37"/>
      <c r="E21" s="37"/>
    </row>
    <row r="22" spans="1:11" x14ac:dyDescent="0.35">
      <c r="A22" s="35" t="s">
        <v>38</v>
      </c>
      <c r="B22" s="37">
        <f>+ABS($B$15-B16)+ABS($C$15-C16)</f>
        <v>2.0099999999999998</v>
      </c>
      <c r="C22" s="37">
        <v>0</v>
      </c>
      <c r="D22" s="37"/>
      <c r="E22" s="37"/>
    </row>
    <row r="23" spans="1:11" x14ac:dyDescent="0.35">
      <c r="A23" s="35" t="s">
        <v>39</v>
      </c>
      <c r="B23" s="37">
        <f t="shared" ref="B23:B24" si="0">+ABS($B$15-B17)+ABS($C$15-C17)</f>
        <v>1.63</v>
      </c>
      <c r="C23" s="37">
        <f>ABS($B$16-B17)+ABS($C$16-C17)</f>
        <v>0.62</v>
      </c>
      <c r="D23" s="37">
        <v>0</v>
      </c>
      <c r="E23" s="37"/>
    </row>
    <row r="24" spans="1:11" x14ac:dyDescent="0.35">
      <c r="A24" s="35" t="s">
        <v>40</v>
      </c>
      <c r="B24" s="37">
        <f t="shared" si="0"/>
        <v>2.5</v>
      </c>
      <c r="C24" s="38">
        <f>ABS($B$16-B18)+ABS($C$16-C18)</f>
        <v>0.48999999999999988</v>
      </c>
      <c r="D24" s="37">
        <f>+ABS(B17-B18)+ABS(C17-C18)</f>
        <v>0.86999999999999988</v>
      </c>
      <c r="E24" s="37">
        <v>0</v>
      </c>
    </row>
    <row r="26" spans="1:11" x14ac:dyDescent="0.35">
      <c r="A26" s="34" t="s">
        <v>42</v>
      </c>
      <c r="B26" s="34" t="s">
        <v>37</v>
      </c>
      <c r="C26" s="34" t="s">
        <v>51</v>
      </c>
      <c r="D26" s="34" t="s">
        <v>39</v>
      </c>
    </row>
    <row r="27" spans="1:11" x14ac:dyDescent="0.35">
      <c r="A27" s="35" t="s">
        <v>37</v>
      </c>
      <c r="B27" s="37">
        <v>0</v>
      </c>
      <c r="C27" s="37"/>
      <c r="D27" s="37"/>
    </row>
    <row r="28" spans="1:11" x14ac:dyDescent="0.35">
      <c r="A28" s="35" t="s">
        <v>51</v>
      </c>
      <c r="B28" s="37">
        <f>+B22</f>
        <v>2.0099999999999998</v>
      </c>
      <c r="C28" s="37">
        <v>0</v>
      </c>
      <c r="D28" s="37"/>
    </row>
    <row r="29" spans="1:11" x14ac:dyDescent="0.35">
      <c r="A29" s="35" t="s">
        <v>39</v>
      </c>
      <c r="B29" s="37">
        <f>+B23</f>
        <v>1.63</v>
      </c>
      <c r="C29" s="38">
        <f>+C23</f>
        <v>0.62</v>
      </c>
      <c r="D29" s="37">
        <v>0</v>
      </c>
    </row>
    <row r="31" spans="1:11" x14ac:dyDescent="0.35">
      <c r="A31" s="34" t="s">
        <v>42</v>
      </c>
      <c r="B31" s="34" t="s">
        <v>37</v>
      </c>
      <c r="C31" s="34" t="s">
        <v>52</v>
      </c>
    </row>
    <row r="32" spans="1:11" x14ac:dyDescent="0.35">
      <c r="A32" s="35" t="s">
        <v>37</v>
      </c>
      <c r="B32" s="37">
        <v>0</v>
      </c>
      <c r="C32" s="37"/>
    </row>
    <row r="33" spans="1:3" x14ac:dyDescent="0.35">
      <c r="A33" s="35" t="s">
        <v>52</v>
      </c>
      <c r="B33" s="38">
        <f>+B29</f>
        <v>1.63</v>
      </c>
      <c r="C33" s="37">
        <v>0</v>
      </c>
    </row>
    <row r="35" spans="1:3" x14ac:dyDescent="0.35">
      <c r="A35" s="3" t="s">
        <v>53</v>
      </c>
      <c r="B35" s="3"/>
      <c r="C35" s="3"/>
    </row>
    <row r="36" spans="1:3" x14ac:dyDescent="0.35">
      <c r="A36" s="3" t="s">
        <v>37</v>
      </c>
      <c r="B36" s="3"/>
      <c r="C36" s="3"/>
    </row>
    <row r="37" spans="1:3" x14ac:dyDescent="0.35">
      <c r="A37" s="3" t="s">
        <v>54</v>
      </c>
      <c r="B37" s="3"/>
      <c r="C37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Compito</vt:lpstr>
      <vt:lpstr>Quesito 1</vt:lpstr>
      <vt:lpstr>Quesito 2</vt:lpstr>
      <vt:lpstr>Quesito 3</vt:lpstr>
      <vt:lpstr>Quesito 4</vt:lpstr>
      <vt:lpstr>Quesito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CANNATA ROBERTO</dc:creator>
  <cp:lastModifiedBy>CANNATA ROBERTO</cp:lastModifiedBy>
  <dcterms:created xsi:type="dcterms:W3CDTF">2024-12-28T08:47:49Z</dcterms:created>
  <dcterms:modified xsi:type="dcterms:W3CDTF">2025-02-13T12:20:32Z</dcterms:modified>
</cp:coreProperties>
</file>