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298676\Desktop\"/>
    </mc:Choice>
  </mc:AlternateContent>
  <xr:revisionPtr revIDLastSave="0" documentId="13_ncr:1_{C48D0057-C222-43D8-B2F8-41928F6ADFF1}" xr6:coauthVersionLast="36" xr6:coauthVersionMax="36" xr10:uidLastSave="{00000000-0000-0000-0000-000000000000}"/>
  <bookViews>
    <workbookView xWindow="0" yWindow="0" windowWidth="19110" windowHeight="11355" xr2:uid="{15E7DA2E-303D-402F-8434-1D9AF0E8E3AD}"/>
  </bookViews>
  <sheets>
    <sheet name="Ac benzoico" sheetId="1" r:id="rId1"/>
    <sheet name="Anidride Ftalica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G37" i="4"/>
  <c r="G35" i="4"/>
  <c r="G33" i="4"/>
  <c r="G30" i="4"/>
  <c r="F13" i="4" a="1"/>
  <c r="F13" i="4" s="1"/>
  <c r="F4" i="4" a="1"/>
  <c r="G5" i="4" s="1"/>
  <c r="D6" i="4"/>
  <c r="D20" i="4"/>
  <c r="G28" i="1"/>
  <c r="G25" i="1"/>
  <c r="F13" i="1" a="1"/>
  <c r="F13" i="1" s="1"/>
  <c r="G9" i="1"/>
  <c r="G8" i="1"/>
  <c r="F4" i="1" a="1"/>
  <c r="G4" i="1" s="1"/>
  <c r="G15" i="4" l="1"/>
  <c r="F15" i="4"/>
  <c r="G14" i="4"/>
  <c r="F14" i="4"/>
  <c r="G13" i="4"/>
  <c r="F6" i="4"/>
  <c r="F5" i="4"/>
  <c r="H4" i="4"/>
  <c r="G4" i="4"/>
  <c r="F4" i="4"/>
  <c r="H6" i="4"/>
  <c r="G6" i="4"/>
  <c r="H5" i="4"/>
  <c r="G14" i="1"/>
  <c r="F14" i="1"/>
  <c r="G13" i="1"/>
  <c r="G15" i="1"/>
  <c r="F15" i="1"/>
  <c r="F4" i="1"/>
  <c r="H6" i="1"/>
  <c r="G6" i="1"/>
  <c r="F6" i="1"/>
  <c r="H5" i="1"/>
  <c r="G5" i="1"/>
  <c r="F5" i="1"/>
  <c r="H4" i="1"/>
  <c r="M31" i="4"/>
  <c r="F26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5" i="4"/>
  <c r="D2" i="4"/>
  <c r="D2" i="1"/>
  <c r="D5" i="1"/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F26" i="1"/>
  <c r="G26" i="1" s="1"/>
  <c r="G18" i="4" l="1"/>
  <c r="G19" i="4"/>
  <c r="G9" i="4"/>
  <c r="G8" i="4"/>
  <c r="G25" i="4"/>
  <c r="G26" i="4"/>
  <c r="G28" i="4" l="1"/>
  <c r="G18" i="1" l="1"/>
  <c r="G19" i="1"/>
</calcChain>
</file>

<file path=xl/sharedStrings.xml><?xml version="1.0" encoding="utf-8"?>
<sst xmlns="http://schemas.openxmlformats.org/spreadsheetml/2006/main" count="78" uniqueCount="34">
  <si>
    <t>Massa ac benzoico</t>
  </si>
  <si>
    <t>heat of combustion</t>
  </si>
  <si>
    <t>3227 kJ/mole</t>
  </si>
  <si>
    <t>Pubchem</t>
  </si>
  <si>
    <t>MW</t>
  </si>
  <si>
    <t>mol</t>
  </si>
  <si>
    <t>c</t>
  </si>
  <si>
    <t>incr T</t>
  </si>
  <si>
    <t>T/°C</t>
  </si>
  <si>
    <t>iniziale</t>
  </si>
  <si>
    <t>equalize</t>
  </si>
  <si>
    <t>x pre</t>
  </si>
  <si>
    <t>y pre</t>
  </si>
  <si>
    <t>pre test</t>
  </si>
  <si>
    <t>main test</t>
  </si>
  <si>
    <t>finale</t>
  </si>
  <si>
    <t xml:space="preserve">x post </t>
  </si>
  <si>
    <t xml:space="preserve">y post </t>
  </si>
  <si>
    <t>post test</t>
  </si>
  <si>
    <t>verticale</t>
  </si>
  <si>
    <t>pre</t>
  </si>
  <si>
    <t>post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</si>
  <si>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</si>
  <si>
    <t>Cp=</t>
  </si>
  <si>
    <t>J/K</t>
  </si>
  <si>
    <t>Massa an ftalica</t>
  </si>
  <si>
    <t>q=</t>
  </si>
  <si>
    <t>J</t>
  </si>
  <si>
    <t>x punto</t>
  </si>
  <si>
    <t>y punto</t>
  </si>
  <si>
    <t>∆H in Kcal</t>
  </si>
  <si>
    <r>
      <t>∆</t>
    </r>
    <r>
      <rPr>
        <sz val="11"/>
        <color theme="1"/>
        <rFont val="Calibri"/>
        <family val="2"/>
      </rPr>
      <t>H=</t>
    </r>
  </si>
  <si>
    <t>∆H in Kcal/mol</t>
  </si>
  <si>
    <t>capacità termica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</si>
</sst>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1"/>
      <charset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0" fillId="0" borderId="0" xfId="0" applyNumberFormat="1"/>
    <xf numFmtId="164" fontId="0" fillId="0" borderId="0" xfId="0" applyNumberFormat="1" applyBorder="1"/>
    <xf numFmtId="0" fontId="0" fillId="0" borderId="0" xfId="0" applyBorder="1"/>
    <xf numFmtId="0" fontId="1" fillId="0" borderId="0" xfId="0" applyFont="1"/>
    <xf numFmtId="0" fontId="0" fillId="0" borderId="1" xfId="0" applyBorder="1"/>
    <xf numFmtId="164" fontId="0" fillId="0" borderId="2" xfId="0" applyNumberFormat="1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0" fontId="3" fillId="0" borderId="0" xfId="0" applyFont="1"/>
    <xf numFmtId="0" fontId="0" fillId="0" borderId="0" xfId="0" applyFill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Acido Benzoico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acido benzoico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 benzoico'!$B$4:$B$20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'Ac benzoico'!$D$4:$D$20</c:f>
              <c:numCache>
                <c:formatCode>0.0000</c:formatCode>
                <c:ptCount val="17"/>
                <c:pt idx="0">
                  <c:v>19.177499999999998</c:v>
                </c:pt>
                <c:pt idx="1">
                  <c:v>19.248099999999997</c:v>
                </c:pt>
                <c:pt idx="2">
                  <c:v>19.269099999999998</c:v>
                </c:pt>
                <c:pt idx="3">
                  <c:v>19.278699999999997</c:v>
                </c:pt>
                <c:pt idx="4">
                  <c:v>19.284899999999997</c:v>
                </c:pt>
                <c:pt idx="5">
                  <c:v>19.29</c:v>
                </c:pt>
                <c:pt idx="6">
                  <c:v>19.2942</c:v>
                </c:pt>
                <c:pt idx="7">
                  <c:v>19.816199999999998</c:v>
                </c:pt>
                <c:pt idx="8">
                  <c:v>21.3324</c:v>
                </c:pt>
                <c:pt idx="9">
                  <c:v>21.734299999999998</c:v>
                </c:pt>
                <c:pt idx="10">
                  <c:v>21.866699999999998</c:v>
                </c:pt>
                <c:pt idx="11">
                  <c:v>21.917399999999997</c:v>
                </c:pt>
                <c:pt idx="12">
                  <c:v>21.936899999999998</c:v>
                </c:pt>
                <c:pt idx="13">
                  <c:v>21.944399999999998</c:v>
                </c:pt>
                <c:pt idx="14">
                  <c:v>21.9453</c:v>
                </c:pt>
                <c:pt idx="15">
                  <c:v>21.943999999999999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9C-4DD2-992C-02AFFC936F7C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'Ac benzoico'!$F$8:$F$9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'Ac benzoico'!$G$8:$G$9</c:f>
              <c:numCache>
                <c:formatCode>General</c:formatCode>
                <c:ptCount val="2"/>
                <c:pt idx="0">
                  <c:v>19.261933333333328</c:v>
                </c:pt>
                <c:pt idx="1">
                  <c:v>19.318433333333338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25-499A-A6F1-01E25C84C49D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'Ac benzoico'!$F$18:$F$19</c:f>
              <c:numCache>
                <c:formatCode>General</c:formatCode>
                <c:ptCount val="2"/>
                <c:pt idx="0">
                  <c:v>5</c:v>
                </c:pt>
                <c:pt idx="1">
                  <c:v>15</c:v>
                </c:pt>
              </c:numCache>
            </c:numRef>
          </c:xVal>
          <c:yVal>
            <c:numRef>
              <c:f>'Ac benzoico'!$G$18:$G$19</c:f>
              <c:numCache>
                <c:formatCode>General</c:formatCode>
                <c:ptCount val="2"/>
                <c:pt idx="0">
                  <c:v>21.946366666666659</c:v>
                </c:pt>
                <c:pt idx="1">
                  <c:v>21.944366666666664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25-499A-A6F1-01E25C84C49D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 benzoico'!$F$25:$F$26</c:f>
              <c:numCache>
                <c:formatCode>General</c:formatCode>
                <c:ptCount val="2"/>
                <c:pt idx="0">
                  <c:v>7.45</c:v>
                </c:pt>
                <c:pt idx="1">
                  <c:v>7.45</c:v>
                </c:pt>
              </c:numCache>
            </c:numRef>
          </c:xVal>
          <c:yVal>
            <c:numRef>
              <c:f>'Ac benzoico'!$G$25:$G$26</c:f>
              <c:numCache>
                <c:formatCode>General</c:formatCode>
                <c:ptCount val="2"/>
                <c:pt idx="0">
                  <c:v>19.304025833333334</c:v>
                </c:pt>
                <c:pt idx="1">
                  <c:v>21.94587666666666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25-499A-A6F1-01E25C84C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994495"/>
        <c:axId val="768371375"/>
      </c:scatterChart>
      <c:valAx>
        <c:axId val="710994495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8371375"/>
        <c:crosses val="autoZero"/>
        <c:crossBetween val="midCat"/>
        <c:majorUnit val="1"/>
      </c:valAx>
      <c:valAx>
        <c:axId val="768371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0994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an ftalica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'Anidride Ftalica'!$B$4:$B$20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xVal>
          <c:yVal>
            <c:numRef>
              <c:f>'Anidride Ftalica'!$D$4:$D$20</c:f>
              <c:numCache>
                <c:formatCode>0.0000</c:formatCode>
                <c:ptCount val="17"/>
                <c:pt idx="0">
                  <c:v>20.4329</c:v>
                </c:pt>
                <c:pt idx="1">
                  <c:v>20.510899999999999</c:v>
                </c:pt>
                <c:pt idx="2">
                  <c:v>20.5289</c:v>
                </c:pt>
                <c:pt idx="3">
                  <c:v>20.535800000000002</c:v>
                </c:pt>
                <c:pt idx="4">
                  <c:v>20.540400000000002</c:v>
                </c:pt>
                <c:pt idx="5">
                  <c:v>20.5444</c:v>
                </c:pt>
                <c:pt idx="6">
                  <c:v>20.548100000000002</c:v>
                </c:pt>
                <c:pt idx="7">
                  <c:v>21.258900000000001</c:v>
                </c:pt>
                <c:pt idx="8">
                  <c:v>22.6343</c:v>
                </c:pt>
                <c:pt idx="9">
                  <c:v>22.967400000000001</c:v>
                </c:pt>
                <c:pt idx="10">
                  <c:v>23.075400000000002</c:v>
                </c:pt>
                <c:pt idx="11">
                  <c:v>23.115200000000002</c:v>
                </c:pt>
                <c:pt idx="12">
                  <c:v>23.130299999999998</c:v>
                </c:pt>
                <c:pt idx="13">
                  <c:v>23.135200000000001</c:v>
                </c:pt>
                <c:pt idx="14">
                  <c:v>23.135200000000001</c:v>
                </c:pt>
                <c:pt idx="15">
                  <c:v>23.1328</c:v>
                </c:pt>
                <c:pt idx="16">
                  <c:v>23.1296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FEA-4BB2-B7DB-8F84D5AFEFF9}"/>
            </c:ext>
          </c:extLst>
        </c:ser>
        <c:ser>
          <c:idx val="4"/>
          <c:order val="1"/>
          <c:tx>
            <c:v>punto medio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'Anidride Ftalica'!$M$31</c:f>
              <c:numCache>
                <c:formatCode>General</c:formatCode>
                <c:ptCount val="1"/>
                <c:pt idx="0">
                  <c:v>7.35</c:v>
                </c:pt>
              </c:numCache>
            </c:numRef>
          </c:xVal>
          <c:yVal>
            <c:numRef>
              <c:f>'Anidride Ftalica'!$N$31</c:f>
              <c:numCache>
                <c:formatCode>General</c:formatCode>
                <c:ptCount val="1"/>
                <c:pt idx="0">
                  <c:v>21.73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FEA-4BB2-B7DB-8F84D5AFEFF9}"/>
            </c:ext>
          </c:extLst>
        </c:ser>
        <c:ser>
          <c:idx val="1"/>
          <c:order val="2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'Anidride Ftalica'!$F$8:$F$9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'Anidride Ftalica'!$G$8:$G$9</c:f>
              <c:numCache>
                <c:formatCode>General</c:formatCode>
                <c:ptCount val="2"/>
                <c:pt idx="0">
                  <c:v>20.519490000000001</c:v>
                </c:pt>
                <c:pt idx="1">
                  <c:v>20.570589999999999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AB-4EFD-B9B2-61E74E503FCA}"/>
            </c:ext>
          </c:extLst>
        </c:ser>
        <c:ser>
          <c:idx val="2"/>
          <c:order val="3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'Anidride Ftalica'!$F$18:$F$19</c:f>
              <c:numCache>
                <c:formatCode>General</c:formatCode>
                <c:ptCount val="2"/>
                <c:pt idx="0">
                  <c:v>5</c:v>
                </c:pt>
                <c:pt idx="1">
                  <c:v>16</c:v>
                </c:pt>
              </c:numCache>
            </c:numRef>
          </c:xVal>
          <c:yVal>
            <c:numRef>
              <c:f>'Anidride Ftalica'!$G$18:$G$19</c:f>
              <c:numCache>
                <c:formatCode>General</c:formatCode>
                <c:ptCount val="2"/>
                <c:pt idx="0">
                  <c:v>23.113966666666656</c:v>
                </c:pt>
                <c:pt idx="1">
                  <c:v>23.140916666666669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8AB-4EFD-B9B2-61E74E503FCA}"/>
            </c:ext>
          </c:extLst>
        </c:ser>
        <c:ser>
          <c:idx val="3"/>
          <c:order val="4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'Anidride Ftalica'!$F$25:$F$26</c:f>
              <c:numCache>
                <c:formatCode>General</c:formatCode>
                <c:ptCount val="2"/>
                <c:pt idx="0">
                  <c:v>7.35</c:v>
                </c:pt>
                <c:pt idx="1">
                  <c:v>7.35</c:v>
                </c:pt>
              </c:numCache>
            </c:numRef>
          </c:xVal>
          <c:yVal>
            <c:numRef>
              <c:f>'Anidride Ftalica'!$G$25:$G$26</c:f>
              <c:numCache>
                <c:formatCode>General</c:formatCode>
                <c:ptCount val="2"/>
                <c:pt idx="0">
                  <c:v>20.557048500000001</c:v>
                </c:pt>
                <c:pt idx="1">
                  <c:v>23.119724166666657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8AB-4EFD-B9B2-61E74E503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639295"/>
        <c:axId val="902174047"/>
      </c:scatterChart>
      <c:valAx>
        <c:axId val="1013639295"/>
        <c:scaling>
          <c:orientation val="minMax"/>
          <c:max val="1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02174047"/>
        <c:crosses val="autoZero"/>
        <c:crossBetween val="midCat"/>
        <c:majorUnit val="1"/>
      </c:valAx>
      <c:valAx>
        <c:axId val="902174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136392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2</xdr:row>
      <xdr:rowOff>76200</xdr:rowOff>
    </xdr:from>
    <xdr:to>
      <xdr:col>19</xdr:col>
      <xdr:colOff>57150</xdr:colOff>
      <xdr:row>21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6C21D5E-8B4B-4F4A-8744-9A0E4F4664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438149</xdr:colOff>
      <xdr:row>3</xdr:row>
      <xdr:rowOff>85725</xdr:rowOff>
    </xdr:from>
    <xdr:to>
      <xdr:col>23</xdr:col>
      <xdr:colOff>161924</xdr:colOff>
      <xdr:row>26</xdr:row>
      <xdr:rowOff>33337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ECB7D71-8AB9-4554-BA15-15BE10BD43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913E-C03D-4193-98BA-FCE74D2696F1}">
  <dimension ref="A1:I30"/>
  <sheetViews>
    <sheetView tabSelected="1" workbookViewId="0">
      <selection activeCell="G31" sqref="G31"/>
    </sheetView>
  </sheetViews>
  <sheetFormatPr defaultRowHeight="15"/>
  <cols>
    <col min="3" max="3" width="10.5703125" bestFit="1" customWidth="1"/>
  </cols>
  <sheetData>
    <row r="1" spans="1:9">
      <c r="B1" t="s">
        <v>0</v>
      </c>
      <c r="D1">
        <v>1.0129999999999999</v>
      </c>
      <c r="F1" t="s">
        <v>1</v>
      </c>
      <c r="G1" t="s">
        <v>2</v>
      </c>
      <c r="I1" t="s">
        <v>3</v>
      </c>
    </row>
    <row r="2" spans="1:9">
      <c r="B2" t="s">
        <v>4</v>
      </c>
      <c r="C2">
        <v>122.12</v>
      </c>
      <c r="D2">
        <f>D1/C2</f>
        <v>8.295119554536521E-3</v>
      </c>
      <c r="E2" t="s">
        <v>5</v>
      </c>
    </row>
    <row r="3" spans="1:9">
      <c r="B3" t="s">
        <v>6</v>
      </c>
      <c r="C3" t="s">
        <v>7</v>
      </c>
      <c r="D3" t="s">
        <v>8</v>
      </c>
      <c r="F3" t="s">
        <v>9</v>
      </c>
    </row>
    <row r="4" spans="1:9">
      <c r="B4">
        <v>0</v>
      </c>
      <c r="C4" s="1">
        <v>0</v>
      </c>
      <c r="D4" s="1">
        <v>19.177499999999998</v>
      </c>
      <c r="F4">
        <f t="array" ref="F4:H6">LINEST(D7:D9,B7:B9,1,1)</f>
        <v>5.6500000000010422E-3</v>
      </c>
      <c r="G4">
        <v>19.261933333333328</v>
      </c>
      <c r="H4" t="e">
        <v>#N/A</v>
      </c>
    </row>
    <row r="5" spans="1:9">
      <c r="A5" t="s">
        <v>10</v>
      </c>
      <c r="B5">
        <v>1</v>
      </c>
      <c r="C5" s="1">
        <v>7.0599999999999996E-2</v>
      </c>
      <c r="D5" s="1">
        <f>$D$4+C5</f>
        <v>19.248099999999997</v>
      </c>
      <c r="F5">
        <v>3.1754264805355383E-4</v>
      </c>
      <c r="G5">
        <v>1.2963624321723146E-3</v>
      </c>
      <c r="H5" t="e">
        <v>#N/A</v>
      </c>
    </row>
    <row r="6" spans="1:9" ht="15.75" thickBot="1">
      <c r="A6" t="s">
        <v>10</v>
      </c>
      <c r="B6" s="3">
        <v>2</v>
      </c>
      <c r="C6" s="2">
        <v>9.1600000000000001E-2</v>
      </c>
      <c r="D6" s="2">
        <f t="shared" ref="D6:D20" si="0">$D$4+C6</f>
        <v>19.269099999999998</v>
      </c>
      <c r="F6">
        <v>0.99685125429375998</v>
      </c>
      <c r="G6">
        <v>4.4907311950920237E-4</v>
      </c>
      <c r="H6" t="e">
        <v>#N/A</v>
      </c>
    </row>
    <row r="7" spans="1:9">
      <c r="A7" t="s">
        <v>10</v>
      </c>
      <c r="B7" s="5">
        <v>3</v>
      </c>
      <c r="C7" s="6">
        <v>0.1012</v>
      </c>
      <c r="D7" s="10">
        <f t="shared" si="0"/>
        <v>19.278699999999997</v>
      </c>
      <c r="F7" t="s">
        <v>11</v>
      </c>
      <c r="G7" t="s">
        <v>12</v>
      </c>
    </row>
    <row r="8" spans="1:9">
      <c r="A8" t="s">
        <v>10</v>
      </c>
      <c r="B8" s="7">
        <v>4</v>
      </c>
      <c r="C8" s="2">
        <v>0.1074</v>
      </c>
      <c r="D8" s="11">
        <f t="shared" si="0"/>
        <v>19.284899999999997</v>
      </c>
      <c r="F8">
        <v>0</v>
      </c>
      <c r="G8">
        <f>F8*$F$4+$G$4</f>
        <v>19.261933333333328</v>
      </c>
    </row>
    <row r="9" spans="1:9" ht="15.75" thickBot="1">
      <c r="A9" t="s">
        <v>13</v>
      </c>
      <c r="B9" s="8">
        <v>5</v>
      </c>
      <c r="C9" s="9">
        <v>0.1125</v>
      </c>
      <c r="D9" s="12">
        <f t="shared" si="0"/>
        <v>19.29</v>
      </c>
      <c r="F9">
        <v>10</v>
      </c>
      <c r="G9">
        <f>F9*$F$4+$G$4</f>
        <v>19.318433333333338</v>
      </c>
    </row>
    <row r="10" spans="1:9">
      <c r="A10" t="s">
        <v>14</v>
      </c>
      <c r="B10" s="3">
        <v>6</v>
      </c>
      <c r="C10" s="1">
        <v>0.1167</v>
      </c>
      <c r="D10" s="1">
        <f t="shared" si="0"/>
        <v>19.2942</v>
      </c>
    </row>
    <row r="11" spans="1:9">
      <c r="A11" t="s">
        <v>14</v>
      </c>
      <c r="B11" s="3">
        <v>7</v>
      </c>
      <c r="C11" s="1">
        <v>0.63870000000000005</v>
      </c>
      <c r="D11" s="1">
        <f t="shared" si="0"/>
        <v>19.816199999999998</v>
      </c>
    </row>
    <row r="12" spans="1:9">
      <c r="A12" t="s">
        <v>14</v>
      </c>
      <c r="B12">
        <v>8</v>
      </c>
      <c r="C12" s="1">
        <v>2.1549</v>
      </c>
      <c r="D12" s="1">
        <f t="shared" si="0"/>
        <v>21.3324</v>
      </c>
      <c r="F12" t="s">
        <v>15</v>
      </c>
    </row>
    <row r="13" spans="1:9">
      <c r="A13" t="s">
        <v>14</v>
      </c>
      <c r="B13">
        <v>9</v>
      </c>
      <c r="C13" s="1">
        <v>2.5568</v>
      </c>
      <c r="D13" s="1">
        <f t="shared" si="0"/>
        <v>21.734299999999998</v>
      </c>
      <c r="F13">
        <f t="array" ref="F13:G15">LINEST(D17:D19,B17:B19,1,1)</f>
        <v>-1.9999999999953375E-4</v>
      </c>
      <c r="G13">
        <v>21.947366666666657</v>
      </c>
    </row>
    <row r="14" spans="1:9">
      <c r="A14" t="s">
        <v>14</v>
      </c>
      <c r="B14">
        <v>10</v>
      </c>
      <c r="C14" s="1">
        <v>2.6892</v>
      </c>
      <c r="D14" s="1">
        <f t="shared" si="0"/>
        <v>21.866699999999998</v>
      </c>
      <c r="F14">
        <v>6.350852961091593E-4</v>
      </c>
      <c r="G14">
        <v>8.9063023877681627E-3</v>
      </c>
    </row>
    <row r="15" spans="1:9">
      <c r="A15" t="s">
        <v>14</v>
      </c>
      <c r="B15" s="3">
        <v>11</v>
      </c>
      <c r="C15" s="1">
        <v>2.7399</v>
      </c>
      <c r="D15" s="2">
        <f t="shared" si="0"/>
        <v>21.917399999999997</v>
      </c>
      <c r="F15">
        <v>9.022556390924405E-2</v>
      </c>
      <c r="G15">
        <v>8.9814623902130628E-4</v>
      </c>
    </row>
    <row r="16" spans="1:9" ht="15.75" thickBot="1">
      <c r="A16" t="s">
        <v>14</v>
      </c>
      <c r="B16" s="3">
        <v>12</v>
      </c>
      <c r="C16" s="1">
        <v>2.7593999999999999</v>
      </c>
      <c r="D16" s="2">
        <f t="shared" si="0"/>
        <v>21.936899999999998</v>
      </c>
    </row>
    <row r="17" spans="1:8">
      <c r="A17" t="s">
        <v>14</v>
      </c>
      <c r="B17" s="5">
        <v>13</v>
      </c>
      <c r="C17" s="6">
        <v>2.7669000000000001</v>
      </c>
      <c r="D17" s="10">
        <f t="shared" si="0"/>
        <v>21.944399999999998</v>
      </c>
      <c r="F17" t="s">
        <v>16</v>
      </c>
      <c r="G17" t="s">
        <v>17</v>
      </c>
    </row>
    <row r="18" spans="1:8">
      <c r="A18" t="s">
        <v>14</v>
      </c>
      <c r="B18" s="7">
        <v>14</v>
      </c>
      <c r="C18" s="2">
        <v>2.7677999999999998</v>
      </c>
      <c r="D18" s="11">
        <f t="shared" si="0"/>
        <v>21.9453</v>
      </c>
      <c r="F18">
        <v>5</v>
      </c>
      <c r="G18">
        <f>F18*$F$13+$G$13</f>
        <v>21.946366666666659</v>
      </c>
    </row>
    <row r="19" spans="1:8" ht="15.75" thickBot="1">
      <c r="A19" t="s">
        <v>14</v>
      </c>
      <c r="B19" s="8">
        <v>15</v>
      </c>
      <c r="C19" s="9">
        <v>2.7665000000000002</v>
      </c>
      <c r="D19" s="12">
        <f t="shared" si="0"/>
        <v>21.943999999999999</v>
      </c>
      <c r="F19">
        <v>15</v>
      </c>
      <c r="G19">
        <f>F19*$F$13+$G$13</f>
        <v>21.944366666666664</v>
      </c>
    </row>
    <row r="20" spans="1:8">
      <c r="B20" s="3"/>
      <c r="C20" s="2"/>
      <c r="D20" s="1"/>
    </row>
    <row r="21" spans="1:8">
      <c r="B21" s="3"/>
      <c r="C21" s="2"/>
      <c r="D21" s="1"/>
    </row>
    <row r="22" spans="1:8">
      <c r="B22" s="3"/>
      <c r="C22" s="2"/>
      <c r="D22" s="1"/>
    </row>
    <row r="23" spans="1:8">
      <c r="B23" s="3"/>
      <c r="C23" s="2"/>
      <c r="D23" s="1"/>
    </row>
    <row r="24" spans="1:8">
      <c r="B24" s="3"/>
      <c r="C24" s="2"/>
      <c r="D24" s="1"/>
      <c r="F24" t="s">
        <v>19</v>
      </c>
    </row>
    <row r="25" spans="1:8">
      <c r="B25" s="3"/>
      <c r="C25" s="2"/>
      <c r="D25" s="1"/>
      <c r="E25" t="s">
        <v>20</v>
      </c>
      <c r="F25">
        <v>7.45</v>
      </c>
      <c r="G25">
        <f>F25*$F$4+$G$4</f>
        <v>19.304025833333334</v>
      </c>
    </row>
    <row r="26" spans="1:8">
      <c r="B26" s="3"/>
      <c r="C26" s="2"/>
      <c r="D26" s="1"/>
      <c r="E26" t="s">
        <v>21</v>
      </c>
      <c r="F26">
        <f>F25</f>
        <v>7.45</v>
      </c>
      <c r="G26">
        <f>F26*$F$13+$G$13</f>
        <v>21.94587666666666</v>
      </c>
    </row>
    <row r="27" spans="1:8">
      <c r="B27" s="3"/>
      <c r="C27" s="2"/>
      <c r="D27" s="1"/>
    </row>
    <row r="28" spans="1:8">
      <c r="B28" s="3"/>
      <c r="C28" s="2"/>
      <c r="D28" s="1"/>
      <c r="F28" s="4" t="s">
        <v>22</v>
      </c>
      <c r="G28">
        <f>G26-G25</f>
        <v>2.6418508333333257</v>
      </c>
    </row>
    <row r="30" spans="1:8">
      <c r="F30" t="s">
        <v>23</v>
      </c>
      <c r="G30">
        <f>(3227*1000*D2-50-100)/G28</f>
        <v>10075.644872388177</v>
      </c>
      <c r="H30" t="s">
        <v>24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C657B-4BA0-428E-9322-D833A0E7DB65}">
  <dimension ref="A1:N37"/>
  <sheetViews>
    <sheetView topLeftCell="A7" zoomScale="110" zoomScaleNormal="110" workbookViewId="0">
      <selection activeCell="G37" sqref="G37"/>
    </sheetView>
  </sheetViews>
  <sheetFormatPr defaultRowHeight="15"/>
  <cols>
    <col min="3" max="3" width="10.5703125" bestFit="1" customWidth="1"/>
    <col min="6" max="6" width="14.140625" customWidth="1"/>
  </cols>
  <sheetData>
    <row r="1" spans="1:8">
      <c r="B1" t="s">
        <v>25</v>
      </c>
      <c r="D1">
        <v>0.9385</v>
      </c>
      <c r="F1" t="s">
        <v>33</v>
      </c>
      <c r="G1">
        <v>10057.27</v>
      </c>
      <c r="H1" t="s">
        <v>24</v>
      </c>
    </row>
    <row r="2" spans="1:8">
      <c r="B2" t="s">
        <v>4</v>
      </c>
      <c r="C2">
        <v>148.11000000000001</v>
      </c>
      <c r="D2">
        <f>D1/C2</f>
        <v>6.3365066504624933E-3</v>
      </c>
      <c r="E2" t="s">
        <v>5</v>
      </c>
    </row>
    <row r="3" spans="1:8">
      <c r="B3" t="s">
        <v>6</v>
      </c>
      <c r="C3" t="s">
        <v>7</v>
      </c>
      <c r="D3" t="s">
        <v>8</v>
      </c>
      <c r="F3" t="s">
        <v>9</v>
      </c>
    </row>
    <row r="4" spans="1:8">
      <c r="B4">
        <v>0</v>
      </c>
      <c r="C4" s="1">
        <v>0</v>
      </c>
      <c r="D4" s="1">
        <v>20.4329</v>
      </c>
      <c r="F4">
        <f t="array" ref="F4:H6">LINEST(D6:D9,B6:B9,1,1)</f>
        <v>5.1099999999998143E-3</v>
      </c>
      <c r="G4">
        <v>20.519490000000001</v>
      </c>
      <c r="H4" t="e">
        <v>#N/A</v>
      </c>
    </row>
    <row r="5" spans="1:8" ht="15.75" thickBot="1">
      <c r="A5" t="s">
        <v>10</v>
      </c>
      <c r="B5">
        <v>1</v>
      </c>
      <c r="C5" s="1">
        <v>7.8E-2</v>
      </c>
      <c r="D5" s="1">
        <f>$D$4+C5</f>
        <v>20.510899999999999</v>
      </c>
      <c r="F5">
        <v>4.7402531578024195E-4</v>
      </c>
      <c r="G5">
        <v>1.7416802232348893E-3</v>
      </c>
      <c r="H5" t="e">
        <v>#N/A</v>
      </c>
    </row>
    <row r="6" spans="1:8">
      <c r="A6" t="s">
        <v>10</v>
      </c>
      <c r="B6" s="5">
        <v>2</v>
      </c>
      <c r="C6" s="6">
        <v>9.6000000000000002E-2</v>
      </c>
      <c r="D6" s="10">
        <f t="shared" ref="D6:D20" si="0">$D$4+C6</f>
        <v>20.5289</v>
      </c>
      <c r="F6">
        <v>0.98308077480559719</v>
      </c>
      <c r="G6">
        <v>1.0599528291404248E-3</v>
      </c>
      <c r="H6" t="e">
        <v>#N/A</v>
      </c>
    </row>
    <row r="7" spans="1:8">
      <c r="A7" t="s">
        <v>10</v>
      </c>
      <c r="B7" s="7">
        <v>3</v>
      </c>
      <c r="C7" s="2">
        <v>0.10290000000000001</v>
      </c>
      <c r="D7" s="11">
        <f t="shared" si="0"/>
        <v>20.535800000000002</v>
      </c>
      <c r="F7" t="s">
        <v>11</v>
      </c>
      <c r="G7" t="s">
        <v>12</v>
      </c>
    </row>
    <row r="8" spans="1:8">
      <c r="A8" t="s">
        <v>10</v>
      </c>
      <c r="B8" s="7">
        <v>4</v>
      </c>
      <c r="C8" s="2">
        <v>0.1075</v>
      </c>
      <c r="D8" s="11">
        <f t="shared" si="0"/>
        <v>20.540400000000002</v>
      </c>
      <c r="F8">
        <v>0</v>
      </c>
      <c r="G8">
        <f>F8*$F$4+$G$4</f>
        <v>20.519490000000001</v>
      </c>
    </row>
    <row r="9" spans="1:8" ht="15.75" thickBot="1">
      <c r="A9" t="s">
        <v>13</v>
      </c>
      <c r="B9" s="8">
        <v>5</v>
      </c>
      <c r="C9" s="9">
        <v>0.1115</v>
      </c>
      <c r="D9" s="12">
        <f t="shared" si="0"/>
        <v>20.5444</v>
      </c>
      <c r="F9">
        <v>10</v>
      </c>
      <c r="G9">
        <f>F9*$F$4+$G$4</f>
        <v>20.570589999999999</v>
      </c>
    </row>
    <row r="10" spans="1:8">
      <c r="A10" t="s">
        <v>14</v>
      </c>
      <c r="B10" s="3">
        <v>6</v>
      </c>
      <c r="C10" s="2">
        <v>0.1152</v>
      </c>
      <c r="D10" s="1">
        <f t="shared" si="0"/>
        <v>20.548100000000002</v>
      </c>
    </row>
    <row r="11" spans="1:8">
      <c r="A11" t="s">
        <v>14</v>
      </c>
      <c r="B11" s="3">
        <v>7</v>
      </c>
      <c r="C11" s="2">
        <v>0.82599999999999996</v>
      </c>
      <c r="D11" s="1">
        <f t="shared" si="0"/>
        <v>21.258900000000001</v>
      </c>
    </row>
    <row r="12" spans="1:8">
      <c r="A12" t="s">
        <v>14</v>
      </c>
      <c r="B12">
        <v>8</v>
      </c>
      <c r="C12" s="1">
        <v>2.2014</v>
      </c>
      <c r="D12" s="1">
        <f t="shared" si="0"/>
        <v>22.6343</v>
      </c>
      <c r="F12" t="s">
        <v>15</v>
      </c>
    </row>
    <row r="13" spans="1:8">
      <c r="A13" t="s">
        <v>14</v>
      </c>
      <c r="B13">
        <v>9</v>
      </c>
      <c r="C13" s="1">
        <v>2.5345</v>
      </c>
      <c r="D13" s="1">
        <f t="shared" si="0"/>
        <v>22.967400000000001</v>
      </c>
      <c r="F13">
        <f t="array" ref="F13:G15">LINEST(D16:D18,B16:B18,1,1)</f>
        <v>2.4500000000013955E-3</v>
      </c>
      <c r="G13">
        <v>23.101716666666647</v>
      </c>
    </row>
    <row r="14" spans="1:8">
      <c r="A14" t="s">
        <v>14</v>
      </c>
      <c r="B14">
        <v>10</v>
      </c>
      <c r="C14" s="1">
        <v>2.6425000000000001</v>
      </c>
      <c r="D14" s="1">
        <f t="shared" si="0"/>
        <v>23.075400000000002</v>
      </c>
      <c r="F14">
        <v>1.4145081595153886E-3</v>
      </c>
      <c r="G14">
        <v>1.8424839815385341E-2</v>
      </c>
    </row>
    <row r="15" spans="1:8" ht="15.75" thickBot="1">
      <c r="A15" t="s">
        <v>14</v>
      </c>
      <c r="B15" s="3">
        <v>11</v>
      </c>
      <c r="C15" s="2">
        <v>2.6823000000000001</v>
      </c>
      <c r="D15" s="2">
        <f t="shared" si="0"/>
        <v>23.115200000000002</v>
      </c>
      <c r="F15">
        <v>0.75</v>
      </c>
      <c r="G15">
        <v>2.0004166232740683E-3</v>
      </c>
    </row>
    <row r="16" spans="1:8">
      <c r="A16" t="s">
        <v>14</v>
      </c>
      <c r="B16" s="5">
        <v>12</v>
      </c>
      <c r="C16" s="6">
        <v>2.6974</v>
      </c>
      <c r="D16" s="10">
        <f t="shared" si="0"/>
        <v>23.130299999999998</v>
      </c>
    </row>
    <row r="17" spans="1:14">
      <c r="A17" t="s">
        <v>14</v>
      </c>
      <c r="B17" s="7">
        <v>13</v>
      </c>
      <c r="C17" s="2">
        <v>2.7023000000000001</v>
      </c>
      <c r="D17" s="11">
        <f t="shared" si="0"/>
        <v>23.135200000000001</v>
      </c>
      <c r="F17" t="s">
        <v>16</v>
      </c>
      <c r="G17" t="s">
        <v>17</v>
      </c>
    </row>
    <row r="18" spans="1:14" ht="15.75" thickBot="1">
      <c r="A18" t="s">
        <v>14</v>
      </c>
      <c r="B18" s="8">
        <v>14</v>
      </c>
      <c r="C18" s="9">
        <v>2.7023000000000001</v>
      </c>
      <c r="D18" s="12">
        <f t="shared" si="0"/>
        <v>23.135200000000001</v>
      </c>
      <c r="F18">
        <v>5</v>
      </c>
      <c r="G18">
        <f>F18*$F$13+$G$13</f>
        <v>23.113966666666656</v>
      </c>
    </row>
    <row r="19" spans="1:14">
      <c r="A19" t="s">
        <v>18</v>
      </c>
      <c r="B19" s="3">
        <v>15</v>
      </c>
      <c r="C19" s="2">
        <v>2.6999</v>
      </c>
      <c r="D19" s="2">
        <f t="shared" si="0"/>
        <v>23.1328</v>
      </c>
      <c r="F19">
        <v>16</v>
      </c>
      <c r="G19">
        <f>F19*$F$13+$G$13</f>
        <v>23.140916666666669</v>
      </c>
    </row>
    <row r="20" spans="1:14">
      <c r="A20" t="s">
        <v>18</v>
      </c>
      <c r="B20" s="14">
        <v>16</v>
      </c>
      <c r="C20" s="2">
        <v>2.6966999999999999</v>
      </c>
      <c r="D20" s="1">
        <f t="shared" si="0"/>
        <v>23.1296</v>
      </c>
    </row>
    <row r="21" spans="1:14">
      <c r="B21" s="3"/>
      <c r="C21" s="2"/>
      <c r="D21" s="1"/>
    </row>
    <row r="22" spans="1:14">
      <c r="B22" s="3"/>
      <c r="C22" s="2"/>
      <c r="D22" s="1"/>
    </row>
    <row r="23" spans="1:14">
      <c r="B23" s="3"/>
      <c r="C23" s="2"/>
      <c r="D23" s="1"/>
    </row>
    <row r="24" spans="1:14">
      <c r="B24" s="3"/>
      <c r="C24" s="2"/>
      <c r="D24" s="1"/>
      <c r="F24" t="s">
        <v>19</v>
      </c>
    </row>
    <row r="25" spans="1:14">
      <c r="B25" s="3"/>
      <c r="C25" s="2"/>
      <c r="D25" s="1"/>
      <c r="E25" t="s">
        <v>20</v>
      </c>
      <c r="F25">
        <v>7.35</v>
      </c>
      <c r="G25">
        <f>F25*$F$4+$G$4</f>
        <v>20.557048500000001</v>
      </c>
    </row>
    <row r="26" spans="1:14">
      <c r="B26" s="3"/>
      <c r="C26" s="2"/>
      <c r="D26" s="1"/>
      <c r="E26" t="s">
        <v>21</v>
      </c>
      <c r="F26">
        <f>F25</f>
        <v>7.35</v>
      </c>
      <c r="G26">
        <f>F26*$F$13+$G$13</f>
        <v>23.119724166666657</v>
      </c>
    </row>
    <row r="27" spans="1:14">
      <c r="B27" s="3"/>
      <c r="C27" s="2"/>
      <c r="D27" s="1"/>
    </row>
    <row r="28" spans="1:14">
      <c r="B28" s="3"/>
      <c r="C28" s="2"/>
      <c r="D28" s="1"/>
      <c r="F28" s="4" t="s">
        <v>22</v>
      </c>
      <c r="G28">
        <f>G26-G25</f>
        <v>2.5626756666666566</v>
      </c>
    </row>
    <row r="30" spans="1:14">
      <c r="F30" t="s">
        <v>26</v>
      </c>
      <c r="G30">
        <f>G1*G28-50-100-5948.2446</f>
        <v>19675.276502096567</v>
      </c>
      <c r="H30" t="s">
        <v>27</v>
      </c>
      <c r="M30" t="s">
        <v>28</v>
      </c>
      <c r="N30" t="s">
        <v>29</v>
      </c>
    </row>
    <row r="31" spans="1:14">
      <c r="M31">
        <f>F25</f>
        <v>7.35</v>
      </c>
      <c r="N31">
        <v>21.73</v>
      </c>
    </row>
    <row r="33" spans="6:8">
      <c r="F33" s="13" t="s">
        <v>31</v>
      </c>
      <c r="G33">
        <f>G30+0.5*8.314*N31</f>
        <v>19765.608112096568</v>
      </c>
      <c r="H33" t="s">
        <v>27</v>
      </c>
    </row>
    <row r="35" spans="6:8">
      <c r="G35">
        <f>G33/4184</f>
        <v>4.7240937170402884</v>
      </c>
      <c r="H35" s="13" t="s">
        <v>30</v>
      </c>
    </row>
    <row r="37" spans="6:8">
      <c r="G37">
        <f>G35/D2</f>
        <v>745.53598341058841</v>
      </c>
      <c r="H37" t="s">
        <v>32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Ac benzoico</vt:lpstr>
      <vt:lpstr>Anidride Ftalica</vt:lpstr>
    </vt:vector>
  </TitlesOfParts>
  <Company>Università degli studi di Trieste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FIORETTA ASARO</dc:creator>
  <cp:lastModifiedBy>ARGENTIERI FRANCESCA [DR1700018]</cp:lastModifiedBy>
  <dcterms:created xsi:type="dcterms:W3CDTF">2025-10-16T15:53:37Z</dcterms:created>
  <dcterms:modified xsi:type="dcterms:W3CDTF">2025-11-11T15:41:25Z</dcterms:modified>
</cp:coreProperties>
</file>