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ber\Desktop\"/>
    </mc:Choice>
  </mc:AlternateContent>
  <xr:revisionPtr revIDLastSave="0" documentId="13_ncr:1_{D35637C1-3121-42AF-83F4-7FECA1B48F29}" xr6:coauthVersionLast="47" xr6:coauthVersionMax="47" xr10:uidLastSave="{00000000-0000-0000-0000-000000000000}"/>
  <bookViews>
    <workbookView xWindow="-110" yWindow="-110" windowWidth="19420" windowHeight="11500" activeTab="2" xr2:uid="{FABFEF30-C03B-4FD3-848D-A6BF7A8E0C05}"/>
  </bookViews>
  <sheets>
    <sheet name="Foglio1" sheetId="1" r:id="rId1"/>
    <sheet name="Foglio2" sheetId="2" r:id="rId2"/>
    <sheet name="Foglio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" i="3" l="1"/>
  <c r="K32" i="3"/>
  <c r="K31" i="3"/>
  <c r="K30" i="3"/>
  <c r="L34" i="3"/>
  <c r="C15" i="3"/>
  <c r="C14" i="3"/>
  <c r="C13" i="3"/>
  <c r="C12" i="3"/>
  <c r="C11" i="3"/>
  <c r="C10" i="3"/>
  <c r="C9" i="3"/>
  <c r="C8" i="3"/>
  <c r="C7" i="3"/>
  <c r="C6" i="3"/>
  <c r="C5" i="3"/>
  <c r="C4" i="3"/>
  <c r="C38" i="3" l="1"/>
  <c r="D38" i="3" s="1"/>
  <c r="O31" i="3" s="1"/>
  <c r="C37" i="3"/>
  <c r="D37" i="3" s="1"/>
  <c r="O30" i="3" s="1"/>
  <c r="C36" i="3"/>
  <c r="D36" i="3" s="1"/>
  <c r="N33" i="3" s="1"/>
  <c r="C35" i="3"/>
  <c r="D35" i="3" s="1"/>
  <c r="N32" i="3" s="1"/>
  <c r="C34" i="3"/>
  <c r="D34" i="3" s="1"/>
  <c r="N31" i="3" s="1"/>
  <c r="C33" i="3"/>
  <c r="D33" i="3" s="1"/>
  <c r="N30" i="3" s="1"/>
  <c r="L30" i="3" s="1"/>
  <c r="C32" i="3"/>
  <c r="D32" i="3" s="1"/>
  <c r="M33" i="3" s="1"/>
  <c r="L33" i="3" s="1"/>
  <c r="C31" i="3"/>
  <c r="D31" i="3" s="1"/>
  <c r="M32" i="3" s="1"/>
  <c r="L32" i="3" s="1"/>
  <c r="D15" i="3"/>
  <c r="D14" i="3"/>
  <c r="D13" i="3"/>
  <c r="D12" i="3"/>
  <c r="D11" i="3"/>
  <c r="D10" i="3"/>
  <c r="D9" i="3"/>
  <c r="D8" i="3"/>
  <c r="D7" i="3"/>
  <c r="D6" i="3"/>
  <c r="D5" i="3"/>
  <c r="L31" i="3" l="1"/>
  <c r="E35" i="3" l="1"/>
  <c r="E31" i="3"/>
  <c r="E39" i="3"/>
  <c r="E40" i="3" l="1"/>
  <c r="E36" i="3"/>
  <c r="E32" i="3"/>
  <c r="E30" i="3"/>
  <c r="E38" i="3"/>
  <c r="E34" i="3"/>
  <c r="E33" i="3"/>
  <c r="E37" i="3"/>
  <c r="F36" i="3" s="1"/>
  <c r="E29" i="3"/>
  <c r="F30" i="3" s="1"/>
  <c r="K34" i="3"/>
  <c r="F32" i="3"/>
  <c r="F38" i="3" l="1"/>
  <c r="F35" i="3"/>
  <c r="F39" i="3"/>
  <c r="F31" i="3"/>
  <c r="F34" i="3"/>
  <c r="F33" i="3"/>
  <c r="F37" i="3"/>
  <c r="C31" i="2" l="1"/>
  <c r="D31" i="2" s="1"/>
  <c r="P26" i="2" s="1"/>
  <c r="C30" i="2"/>
  <c r="D30" i="2" s="1"/>
  <c r="O27" i="2" s="1"/>
  <c r="C29" i="2"/>
  <c r="D29" i="2" s="1"/>
  <c r="O26" i="2" s="1"/>
  <c r="C28" i="2"/>
  <c r="D28" i="2" s="1"/>
  <c r="N27" i="2" s="1"/>
  <c r="C27" i="2"/>
  <c r="D27" i="2" s="1"/>
  <c r="N26" i="2" s="1"/>
  <c r="C26" i="2"/>
  <c r="D26" i="2" s="1"/>
  <c r="M27" i="2" s="1"/>
  <c r="C25" i="2"/>
  <c r="D25" i="2" s="1"/>
  <c r="M26" i="2" s="1"/>
  <c r="C24" i="2"/>
  <c r="D24" i="2" s="1"/>
  <c r="L27" i="2" s="1"/>
  <c r="C23" i="2"/>
  <c r="D23" i="2" s="1"/>
  <c r="L26" i="2" s="1"/>
  <c r="J26" i="2" s="1"/>
  <c r="C22" i="2"/>
  <c r="D22" i="2" s="1"/>
  <c r="K27" i="2" s="1"/>
  <c r="C15" i="2"/>
  <c r="C14" i="2"/>
  <c r="C13" i="2"/>
  <c r="C12" i="2"/>
  <c r="C11" i="2"/>
  <c r="C10" i="2"/>
  <c r="C9" i="2"/>
  <c r="C8" i="2"/>
  <c r="C7" i="2"/>
  <c r="C6" i="2"/>
  <c r="C5" i="2"/>
  <c r="J27" i="2" l="1"/>
  <c r="J28" i="2"/>
  <c r="I27" i="2" s="1"/>
  <c r="I26" i="2" l="1"/>
  <c r="E23" i="2" s="1"/>
  <c r="E32" i="2"/>
  <c r="E30" i="2"/>
  <c r="E22" i="2"/>
  <c r="E28" i="2"/>
  <c r="E26" i="2"/>
  <c r="E24" i="2"/>
  <c r="I28" i="2" l="1"/>
  <c r="E21" i="2"/>
  <c r="E27" i="2"/>
  <c r="E25" i="2"/>
  <c r="E31" i="2"/>
  <c r="E29" i="2"/>
  <c r="D14" i="1" l="1"/>
  <c r="E14" i="1" s="1"/>
  <c r="N17" i="1" s="1"/>
  <c r="D13" i="1"/>
  <c r="E13" i="1" s="1"/>
  <c r="N16" i="1" s="1"/>
  <c r="D12" i="1"/>
  <c r="E12" i="1" s="1"/>
  <c r="M19" i="1" s="1"/>
  <c r="D11" i="1"/>
  <c r="E11" i="1" s="1"/>
  <c r="M18" i="1" s="1"/>
  <c r="D10" i="1"/>
  <c r="E10" i="1" s="1"/>
  <c r="M17" i="1" s="1"/>
  <c r="D9" i="1"/>
  <c r="E9" i="1" s="1"/>
  <c r="M16" i="1" s="1"/>
  <c r="D8" i="1"/>
  <c r="E8" i="1" s="1"/>
  <c r="L19" i="1" s="1"/>
  <c r="K19" i="1" s="1"/>
  <c r="D7" i="1"/>
  <c r="E7" i="1" s="1"/>
  <c r="L18" i="1" s="1"/>
  <c r="K18" i="1" s="1"/>
  <c r="K16" i="1" l="1"/>
  <c r="K17" i="1"/>
  <c r="K20" i="1" l="1"/>
  <c r="J17" i="1" s="1"/>
  <c r="J18" i="1" l="1"/>
  <c r="F7" i="1" s="1"/>
  <c r="J19" i="1"/>
  <c r="J16" i="1"/>
  <c r="F9" i="1"/>
  <c r="F5" i="1"/>
  <c r="F13" i="1"/>
  <c r="F14" i="1"/>
  <c r="F6" i="1"/>
  <c r="F10" i="1"/>
  <c r="F11" i="1" l="1"/>
  <c r="F15" i="1"/>
  <c r="J20" i="1"/>
  <c r="F12" i="1"/>
  <c r="F8" i="1"/>
  <c r="F16" i="1"/>
</calcChain>
</file>

<file path=xl/sharedStrings.xml><?xml version="1.0" encoding="utf-8"?>
<sst xmlns="http://schemas.openxmlformats.org/spreadsheetml/2006/main" count="72" uniqueCount="42">
  <si>
    <t>Media</t>
  </si>
  <si>
    <t>Periodo</t>
  </si>
  <si>
    <t>X</t>
  </si>
  <si>
    <t>Serie dest</t>
  </si>
  <si>
    <t>Quesito a)</t>
  </si>
  <si>
    <t>Lisciamento MM e trend-ciclo</t>
  </si>
  <si>
    <t>x</t>
  </si>
  <si>
    <t>Ni</t>
  </si>
  <si>
    <t>Comp.stag e acc.</t>
  </si>
  <si>
    <t>oss</t>
  </si>
  <si>
    <t>x base mobile</t>
  </si>
  <si>
    <t>Quesito c) Serie e trimestrale. Dunque calcolo le medie mobili di 4 periodi</t>
  </si>
  <si>
    <t>- Calcolo le medie mobili di 4 periodi</t>
  </si>
  <si>
    <t>- Calcolo i coeff. Di stagionalità (attenzione al principio di conservazione delle aree - somma deve fare 0, altrimenti togli la media)</t>
  </si>
  <si>
    <t>- Calcolo la serie destagionalizzata</t>
  </si>
  <si>
    <t>- Ricalcolo se ritengo il trend</t>
  </si>
  <si>
    <t>- Ho scomposto la serie in trend/ciclo e coefficienti di stagionalità</t>
  </si>
  <si>
    <t>Trend MM2</t>
  </si>
  <si>
    <t>STIMA DEI COEFFICIENTI DI STAGIONALITA'</t>
  </si>
  <si>
    <t>Q1</t>
  </si>
  <si>
    <t>Q2</t>
  </si>
  <si>
    <t>Q3</t>
  </si>
  <si>
    <t>Coeff.grezzi</t>
  </si>
  <si>
    <t>Coeff.corretti*</t>
  </si>
  <si>
    <t>*corretti con il principio della conservazione della base</t>
  </si>
  <si>
    <t>Anno1</t>
  </si>
  <si>
    <t>Anno2</t>
  </si>
  <si>
    <t>Anno3</t>
  </si>
  <si>
    <t>Q4</t>
  </si>
  <si>
    <t>a)</t>
  </si>
  <si>
    <t>b)</t>
  </si>
  <si>
    <t>HY1</t>
  </si>
  <si>
    <t>HY2</t>
  </si>
  <si>
    <t>Anno4</t>
  </si>
  <si>
    <t>Anno5</t>
  </si>
  <si>
    <t>Anno6</t>
  </si>
  <si>
    <t>Osservazione</t>
  </si>
  <si>
    <t>x base=6</t>
  </si>
  <si>
    <t>Faccio x in base 6 (colonna 1x)</t>
  </si>
  <si>
    <t xml:space="preserve">Quesito b) </t>
  </si>
  <si>
    <t>Trasformo in base mobile dividendo per il precedente (colonna x base mobile)</t>
  </si>
  <si>
    <t>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</si>
</sst>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164" fontId="0" fillId="0" borderId="0" xfId="0" applyNumberFormat="1"/>
    <xf numFmtId="0" fontId="0" fillId="0" borderId="0" xfId="0" quotePrefix="1"/>
    <xf numFmtId="0" fontId="2" fillId="0" borderId="0" xfId="0" applyFont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5" xfId="0" applyBorder="1"/>
    <xf numFmtId="164" fontId="0" fillId="0" borderId="6" xfId="0" applyNumberFormat="1" applyBorder="1"/>
    <xf numFmtId="0" fontId="0" fillId="0" borderId="7" xfId="0" applyBorder="1"/>
    <xf numFmtId="0" fontId="0" fillId="0" borderId="8" xfId="0" applyBorder="1"/>
    <xf numFmtId="164" fontId="0" fillId="0" borderId="8" xfId="0" applyNumberFormat="1" applyBorder="1"/>
    <xf numFmtId="164" fontId="0" fillId="0" borderId="9" xfId="0" applyNumberFormat="1" applyBorder="1"/>
    <xf numFmtId="164" fontId="0" fillId="0" borderId="5" xfId="0" applyNumberFormat="1" applyBorder="1"/>
    <xf numFmtId="0" fontId="0" fillId="0" borderId="6" xfId="0" applyBorder="1"/>
    <xf numFmtId="164" fontId="0" fillId="0" borderId="7" xfId="0" applyNumberFormat="1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2" fillId="0" borderId="10" xfId="0" applyFont="1" applyBorder="1"/>
    <xf numFmtId="0" fontId="2" fillId="0" borderId="1" xfId="0" applyFont="1" applyBorder="1"/>
    <xf numFmtId="2" fontId="0" fillId="0" borderId="0" xfId="0" applyNumberFormat="1"/>
    <xf numFmtId="2" fontId="2" fillId="0" borderId="4" xfId="0" applyNumberFormat="1" applyFont="1" applyBorder="1"/>
    <xf numFmtId="9" fontId="0" fillId="0" borderId="6" xfId="1" applyFont="1" applyBorder="1"/>
    <xf numFmtId="9" fontId="0" fillId="0" borderId="9" xfId="1" applyFont="1" applyBorder="1"/>
    <xf numFmtId="2" fontId="2" fillId="0" borderId="0" xfId="0" applyNumberFormat="1" applyFont="1"/>
    <xf numFmtId="0" fontId="2" fillId="2" borderId="2" xfId="0" applyFont="1" applyFill="1" applyBorder="1"/>
    <xf numFmtId="0" fontId="2" fillId="2" borderId="3" xfId="0" applyFont="1" applyFill="1" applyBorder="1"/>
    <xf numFmtId="164" fontId="0" fillId="2" borderId="0" xfId="0" applyNumberFormat="1" applyFill="1"/>
    <xf numFmtId="1" fontId="0" fillId="0" borderId="0" xfId="0" applyNumberFormat="1"/>
    <xf numFmtId="1" fontId="0" fillId="0" borderId="6" xfId="0" applyNumberFormat="1" applyBorder="1"/>
    <xf numFmtId="1" fontId="0" fillId="0" borderId="8" xfId="0" applyNumberFormat="1" applyBorder="1"/>
    <xf numFmtId="164" fontId="0" fillId="2" borderId="5" xfId="0" applyNumberFormat="1" applyFill="1" applyBorder="1"/>
    <xf numFmtId="164" fontId="0" fillId="2" borderId="7" xfId="0" applyNumberFormat="1" applyFill="1" applyBorder="1"/>
    <xf numFmtId="2" fontId="2" fillId="2" borderId="2" xfId="0" applyNumberFormat="1" applyFont="1" applyFill="1" applyBorder="1"/>
    <xf numFmtId="2" fontId="2" fillId="0" borderId="8" xfId="0" applyNumberFormat="1" applyFont="1" applyBorder="1"/>
    <xf numFmtId="2" fontId="0" fillId="0" borderId="9" xfId="0" applyNumberFormat="1" applyBorder="1"/>
    <xf numFmtId="0" fontId="2" fillId="0" borderId="7" xfId="0" applyFont="1" applyBorder="1"/>
    <xf numFmtId="2" fontId="2" fillId="0" borderId="9" xfId="0" applyNumberFormat="1" applyFont="1" applyBorder="1"/>
    <xf numFmtId="164" fontId="0" fillId="2" borderId="6" xfId="0" applyNumberFormat="1" applyFill="1" applyBorder="1"/>
    <xf numFmtId="164" fontId="0" fillId="2" borderId="8" xfId="0" applyNumberFormat="1" applyFill="1" applyBorder="1"/>
    <xf numFmtId="0" fontId="2" fillId="2" borderId="4" xfId="0" applyFont="1" applyFill="1" applyBorder="1"/>
    <xf numFmtId="164" fontId="0" fillId="2" borderId="9" xfId="0" applyNumberFormat="1" applyFill="1" applyBorder="1"/>
    <xf numFmtId="2" fontId="0" fillId="2" borderId="0" xfId="0" applyNumberFormat="1" applyFill="1"/>
    <xf numFmtId="2" fontId="0" fillId="0" borderId="6" xfId="0" applyNumberFormat="1" applyBorder="1"/>
    <xf numFmtId="2" fontId="0" fillId="2" borderId="8" xfId="0" applyNumberFormat="1" applyFill="1" applyBorder="1"/>
    <xf numFmtId="165" fontId="0" fillId="0" borderId="0" xfId="1" applyNumberFormat="1" applyFont="1" applyBorder="1"/>
    <xf numFmtId="165" fontId="0" fillId="0" borderId="6" xfId="1" applyNumberFormat="1" applyFont="1" applyBorder="1"/>
    <xf numFmtId="165" fontId="0" fillId="0" borderId="8" xfId="1" applyNumberFormat="1" applyFont="1" applyBorder="1"/>
    <xf numFmtId="165" fontId="0" fillId="0" borderId="9" xfId="1" applyNumberFormat="1" applyFont="1" applyBorder="1"/>
    <xf numFmtId="0" fontId="4" fillId="0" borderId="0" xfId="0" applyFont="1"/>
    <xf numFmtId="0" fontId="2" fillId="0" borderId="6" xfId="0" applyFont="1" applyBorder="1"/>
    <xf numFmtId="164" fontId="2" fillId="0" borderId="6" xfId="0" applyNumberFormat="1" applyFont="1" applyBorder="1"/>
    <xf numFmtId="0" fontId="2" fillId="0" borderId="9" xfId="0" applyFont="1" applyBorder="1"/>
    <xf numFmtId="2" fontId="2" fillId="0" borderId="3" xfId="0" applyNumberFormat="1" applyFont="1" applyBorder="1"/>
    <xf numFmtId="164" fontId="2" fillId="2" borderId="0" xfId="0" applyNumberFormat="1" applyFont="1" applyFill="1"/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285750</xdr:colOff>
      <xdr:row>1</xdr:row>
      <xdr:rowOff>63500</xdr:rowOff>
    </xdr:from>
    <xdr:to>
      <xdr:col>15</xdr:col>
      <xdr:colOff>102706</xdr:colOff>
      <xdr:row>9</xdr:row>
      <xdr:rowOff>46520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53DD57CB-9202-4D88-B352-10136324CE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52950" y="431800"/>
          <a:ext cx="5290656" cy="1468920"/>
        </a:xfrm>
        <a:prstGeom prst="rect">
          <a:avLst/>
        </a:prstGeom>
      </xdr:spPr>
    </xdr:pic>
    <xdr:clientData/>
  </xdr:twoCellAnchor>
  <xdr:twoCellAnchor editAs="oneCell">
    <xdr:from>
      <xdr:col>9</xdr:col>
      <xdr:colOff>431800</xdr:colOff>
      <xdr:row>22</xdr:row>
      <xdr:rowOff>171450</xdr:rowOff>
    </xdr:from>
    <xdr:to>
      <xdr:col>16</xdr:col>
      <xdr:colOff>254654</xdr:colOff>
      <xdr:row>25</xdr:row>
      <xdr:rowOff>133422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56CE7D0E-C7F5-53B8-B742-3C974E241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43600" y="4451350"/>
          <a:ext cx="4686954" cy="514422"/>
        </a:xfrm>
        <a:prstGeom prst="rect">
          <a:avLst/>
        </a:prstGeom>
      </xdr:spPr>
    </xdr:pic>
    <xdr:clientData/>
  </xdr:twoCellAnchor>
  <xdr:twoCellAnchor editAs="oneCell">
    <xdr:from>
      <xdr:col>0</xdr:col>
      <xdr:colOff>11129</xdr:colOff>
      <xdr:row>18</xdr:row>
      <xdr:rowOff>152400</xdr:rowOff>
    </xdr:from>
    <xdr:to>
      <xdr:col>6</xdr:col>
      <xdr:colOff>527050</xdr:colOff>
      <xdr:row>29</xdr:row>
      <xdr:rowOff>25937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E574A10-A250-A682-4061-AF99AABE7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129" y="3683000"/>
          <a:ext cx="4713271" cy="19118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425450</xdr:colOff>
      <xdr:row>1</xdr:row>
      <xdr:rowOff>127001</xdr:rowOff>
    </xdr:from>
    <xdr:to>
      <xdr:col>14</xdr:col>
      <xdr:colOff>64622</xdr:colOff>
      <xdr:row>5</xdr:row>
      <xdr:rowOff>172961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8E92F67D-B1C0-4261-B8F0-442CAA39D0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2000" y="311151"/>
          <a:ext cx="6332072" cy="795260"/>
        </a:xfrm>
        <a:prstGeom prst="rect">
          <a:avLst/>
        </a:prstGeom>
      </xdr:spPr>
    </xdr:pic>
    <xdr:clientData/>
  </xdr:twoCellAnchor>
  <xdr:twoCellAnchor editAs="oneCell">
    <xdr:from>
      <xdr:col>4</xdr:col>
      <xdr:colOff>279400</xdr:colOff>
      <xdr:row>6</xdr:row>
      <xdr:rowOff>100763</xdr:rowOff>
    </xdr:from>
    <xdr:to>
      <xdr:col>15</xdr:col>
      <xdr:colOff>175977</xdr:colOff>
      <xdr:row>11</xdr:row>
      <xdr:rowOff>22383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459488A7-CCAC-41E0-9255-902292067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55950" y="1218363"/>
          <a:ext cx="7199077" cy="842370"/>
        </a:xfrm>
        <a:prstGeom prst="rect">
          <a:avLst/>
        </a:prstGeom>
      </xdr:spPr>
    </xdr:pic>
    <xdr:clientData/>
  </xdr:twoCellAnchor>
  <xdr:twoCellAnchor>
    <xdr:from>
      <xdr:col>8</xdr:col>
      <xdr:colOff>304801</xdr:colOff>
      <xdr:row>15</xdr:row>
      <xdr:rowOff>95250</xdr:rowOff>
    </xdr:from>
    <xdr:to>
      <xdr:col>14</xdr:col>
      <xdr:colOff>31751</xdr:colOff>
      <xdr:row>17</xdr:row>
      <xdr:rowOff>101027</xdr:rowOff>
    </xdr:to>
    <xdr:sp macro="" textlink="">
      <xdr:nvSpPr>
        <xdr:cNvPr id="5" name="CasellaDiTesto 19">
          <a:extLst>
            <a:ext uri="{FF2B5EF4-FFF2-40B4-BE49-F238E27FC236}">
              <a16:creationId xmlns:a16="http://schemas.microsoft.com/office/drawing/2014/main" id="{3C755C81-7890-26D4-29B0-DD9746E05C79}"/>
            </a:ext>
          </a:extLst>
        </xdr:cNvPr>
        <xdr:cNvSpPr txBox="1"/>
      </xdr:nvSpPr>
      <xdr:spPr>
        <a:xfrm>
          <a:off x="6229351" y="2876550"/>
          <a:ext cx="3384550" cy="374077"/>
        </a:xfrm>
        <a:prstGeom prst="rect">
          <a:avLst/>
        </a:prstGeom>
        <a:noFill/>
        <a:ln>
          <a:solidFill>
            <a:schemeClr val="tx1"/>
          </a:solidFill>
        </a:ln>
      </xdr:spPr>
      <xdr:txBody>
        <a:bodyPr wrap="square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/>
            <a:t>MM</a:t>
          </a:r>
          <a:r>
            <a:rPr lang="it-IT" baseline="-25000"/>
            <a:t>2</a:t>
          </a:r>
          <a:r>
            <a:rPr lang="it-IT"/>
            <a:t>(y</a:t>
          </a:r>
          <a:r>
            <a:rPr lang="it-IT" baseline="-25000"/>
            <a:t>t</a:t>
          </a:r>
          <a:r>
            <a:rPr lang="it-IT"/>
            <a:t>) = (0,5y</a:t>
          </a:r>
          <a:r>
            <a:rPr lang="it-IT" baseline="-25000"/>
            <a:t>t-1</a:t>
          </a:r>
          <a:r>
            <a:rPr lang="it-IT"/>
            <a:t> +  y</a:t>
          </a:r>
          <a:r>
            <a:rPr lang="it-IT" baseline="-25000"/>
            <a:t>t</a:t>
          </a:r>
          <a:r>
            <a:rPr lang="it-IT"/>
            <a:t>  + 0,5y</a:t>
          </a:r>
          <a:r>
            <a:rPr lang="it-IT" baseline="-25000"/>
            <a:t>t+1</a:t>
          </a:r>
          <a:r>
            <a:rPr lang="it-IT"/>
            <a:t>) / 2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209550</xdr:colOff>
      <xdr:row>2</xdr:row>
      <xdr:rowOff>1</xdr:rowOff>
    </xdr:from>
    <xdr:to>
      <xdr:col>15</xdr:col>
      <xdr:colOff>131144</xdr:colOff>
      <xdr:row>8</xdr:row>
      <xdr:rowOff>148163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279ADD1A-DC42-4890-ACE3-BFA5F6289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0" y="552451"/>
          <a:ext cx="5738194" cy="1259412"/>
        </a:xfrm>
        <a:prstGeom prst="rect">
          <a:avLst/>
        </a:prstGeom>
      </xdr:spPr>
    </xdr:pic>
    <xdr:clientData/>
  </xdr:twoCellAnchor>
  <xdr:twoCellAnchor editAs="oneCell">
    <xdr:from>
      <xdr:col>9</xdr:col>
      <xdr:colOff>381000</xdr:colOff>
      <xdr:row>18</xdr:row>
      <xdr:rowOff>57150</xdr:rowOff>
    </xdr:from>
    <xdr:to>
      <xdr:col>15</xdr:col>
      <xdr:colOff>451501</xdr:colOff>
      <xdr:row>20</xdr:row>
      <xdr:rowOff>146114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20F869E8-7592-9437-EDEE-619736B81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40500" y="3390900"/>
          <a:ext cx="4667901" cy="4572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49173-8E7F-40DE-8F60-F2FF14AC4B2A}">
  <dimension ref="A1:N21"/>
  <sheetViews>
    <sheetView workbookViewId="0">
      <selection activeCell="D5" sqref="D5"/>
    </sheetView>
  </sheetViews>
  <sheetFormatPr defaultRowHeight="14.5" x14ac:dyDescent="0.35"/>
  <cols>
    <col min="5" max="5" width="16.08984375" customWidth="1"/>
    <col min="6" max="6" width="9.08984375" bestFit="1" customWidth="1"/>
    <col min="10" max="10" width="15" customWidth="1"/>
    <col min="11" max="11" width="11" customWidth="1"/>
  </cols>
  <sheetData>
    <row r="1" spans="2:14" ht="4" customHeight="1" x14ac:dyDescent="0.35"/>
    <row r="3" spans="2:14" ht="15" thickBot="1" x14ac:dyDescent="0.4"/>
    <row r="4" spans="2:14" ht="15" thickBot="1" x14ac:dyDescent="0.4">
      <c r="B4" s="4" t="s">
        <v>1</v>
      </c>
      <c r="C4" s="5" t="s">
        <v>2</v>
      </c>
      <c r="D4" s="5" t="s">
        <v>41</v>
      </c>
      <c r="E4" s="5" t="s">
        <v>8</v>
      </c>
      <c r="F4" s="41" t="s">
        <v>3</v>
      </c>
    </row>
    <row r="5" spans="2:14" x14ac:dyDescent="0.35">
      <c r="B5" s="7">
        <v>1</v>
      </c>
      <c r="C5">
        <v>31</v>
      </c>
      <c r="F5" s="39">
        <f>+C5-J16</f>
        <v>19.609375</v>
      </c>
    </row>
    <row r="6" spans="2:14" x14ac:dyDescent="0.35">
      <c r="B6" s="7">
        <v>2</v>
      </c>
      <c r="C6">
        <v>18</v>
      </c>
      <c r="F6" s="39">
        <f>+C6-J17</f>
        <v>24.609375</v>
      </c>
      <c r="G6" s="1"/>
    </row>
    <row r="7" spans="2:14" x14ac:dyDescent="0.35">
      <c r="B7" s="7">
        <v>3</v>
      </c>
      <c r="C7">
        <v>30</v>
      </c>
      <c r="D7" s="1">
        <f>+(0.5*C5+C6+C7+C8+0.5*C9)/4</f>
        <v>24.25</v>
      </c>
      <c r="E7" s="1">
        <f>+C7-D7</f>
        <v>5.75</v>
      </c>
      <c r="F7" s="39">
        <f>+C7-J18</f>
        <v>24.546875</v>
      </c>
      <c r="G7" s="1"/>
    </row>
    <row r="8" spans="2:14" x14ac:dyDescent="0.35">
      <c r="B8" s="7">
        <v>4</v>
      </c>
      <c r="C8">
        <v>15</v>
      </c>
      <c r="D8" s="1">
        <f t="shared" ref="D8:D14" si="0">+(0.5*C6+C7+C8+C9+0.5*C10)/4</f>
        <v>25.375</v>
      </c>
      <c r="E8" s="1">
        <f t="shared" ref="E8:E14" si="1">+C8-D8</f>
        <v>-10.375</v>
      </c>
      <c r="F8" s="39">
        <f>+C8-J19</f>
        <v>25.234375</v>
      </c>
      <c r="G8" s="1"/>
    </row>
    <row r="9" spans="2:14" x14ac:dyDescent="0.35">
      <c r="B9" s="7">
        <v>5</v>
      </c>
      <c r="C9">
        <v>37</v>
      </c>
      <c r="D9" s="1">
        <f t="shared" si="0"/>
        <v>26.25</v>
      </c>
      <c r="E9" s="1">
        <f t="shared" si="1"/>
        <v>10.75</v>
      </c>
      <c r="F9" s="39">
        <f>+C9-J16</f>
        <v>25.609375</v>
      </c>
      <c r="G9" s="1"/>
    </row>
    <row r="10" spans="2:14" x14ac:dyDescent="0.35">
      <c r="B10" s="7">
        <v>6</v>
      </c>
      <c r="C10">
        <v>21</v>
      </c>
      <c r="D10" s="1">
        <f t="shared" si="0"/>
        <v>27.375</v>
      </c>
      <c r="E10" s="1">
        <f t="shared" si="1"/>
        <v>-6.375</v>
      </c>
      <c r="F10" s="39">
        <f>+C10-J17</f>
        <v>27.609375</v>
      </c>
      <c r="G10" s="1"/>
    </row>
    <row r="11" spans="2:14" x14ac:dyDescent="0.35">
      <c r="B11" s="7">
        <v>7</v>
      </c>
      <c r="C11">
        <v>34</v>
      </c>
      <c r="D11" s="1">
        <f t="shared" si="0"/>
        <v>28.75</v>
      </c>
      <c r="E11" s="1">
        <f t="shared" si="1"/>
        <v>5.25</v>
      </c>
      <c r="F11" s="39">
        <f>+C11-J18</f>
        <v>28.546875</v>
      </c>
      <c r="G11" s="1"/>
    </row>
    <row r="12" spans="2:14" x14ac:dyDescent="0.35">
      <c r="B12" s="7">
        <v>8</v>
      </c>
      <c r="C12">
        <v>20</v>
      </c>
      <c r="D12" s="1">
        <f t="shared" si="0"/>
        <v>30</v>
      </c>
      <c r="E12" s="1">
        <f t="shared" si="1"/>
        <v>-10</v>
      </c>
      <c r="F12" s="39">
        <f>+C12-J19</f>
        <v>30.234375</v>
      </c>
      <c r="G12" s="1"/>
    </row>
    <row r="13" spans="2:14" x14ac:dyDescent="0.35">
      <c r="B13" s="7">
        <v>9</v>
      </c>
      <c r="C13">
        <v>43</v>
      </c>
      <c r="D13" s="1">
        <f t="shared" si="0"/>
        <v>30.875</v>
      </c>
      <c r="E13" s="1">
        <f t="shared" si="1"/>
        <v>12.125</v>
      </c>
      <c r="F13" s="39">
        <f>+C13-J16</f>
        <v>31.609375</v>
      </c>
      <c r="G13" s="1"/>
      <c r="K13" s="21"/>
    </row>
    <row r="14" spans="2:14" ht="15" thickBot="1" x14ac:dyDescent="0.4">
      <c r="B14" s="7">
        <v>10</v>
      </c>
      <c r="C14">
        <v>25</v>
      </c>
      <c r="D14" s="1">
        <f t="shared" si="0"/>
        <v>31.75</v>
      </c>
      <c r="E14" s="1">
        <f t="shared" si="1"/>
        <v>-6.75</v>
      </c>
      <c r="F14" s="39">
        <f>+C14-J17</f>
        <v>31.609375</v>
      </c>
      <c r="G14" s="1"/>
      <c r="J14" s="3" t="s">
        <v>18</v>
      </c>
    </row>
    <row r="15" spans="2:14" ht="15" thickBot="1" x14ac:dyDescent="0.4">
      <c r="B15" s="7">
        <v>11</v>
      </c>
      <c r="C15">
        <v>37</v>
      </c>
      <c r="E15" s="1"/>
      <c r="F15" s="39">
        <f>+C15-J18</f>
        <v>31.546875</v>
      </c>
      <c r="G15" s="1"/>
      <c r="I15" s="19"/>
      <c r="J15" s="26" t="s">
        <v>23</v>
      </c>
      <c r="K15" s="6" t="s">
        <v>22</v>
      </c>
      <c r="L15" s="4" t="s">
        <v>25</v>
      </c>
      <c r="M15" s="5" t="s">
        <v>26</v>
      </c>
      <c r="N15" s="6" t="s">
        <v>27</v>
      </c>
    </row>
    <row r="16" spans="2:14" ht="15" thickBot="1" x14ac:dyDescent="0.4">
      <c r="B16" s="9">
        <v>12</v>
      </c>
      <c r="C16" s="10">
        <v>24</v>
      </c>
      <c r="D16" s="10"/>
      <c r="E16" s="11"/>
      <c r="F16" s="42">
        <f>+C16-J19</f>
        <v>34.234375</v>
      </c>
      <c r="I16" s="17" t="s">
        <v>19</v>
      </c>
      <c r="J16" s="32">
        <f>+K16-$K$20</f>
        <v>11.390625</v>
      </c>
      <c r="K16" s="8">
        <f>SUM(L16:N16)/2</f>
        <v>11.4375</v>
      </c>
      <c r="L16" s="7"/>
      <c r="M16" s="1">
        <f>+E9</f>
        <v>10.75</v>
      </c>
      <c r="N16" s="8">
        <f>+E13</f>
        <v>12.125</v>
      </c>
    </row>
    <row r="17" spans="1:14" x14ac:dyDescent="0.35">
      <c r="I17" s="17" t="s">
        <v>20</v>
      </c>
      <c r="J17" s="32">
        <f t="shared" ref="J17:J19" si="2">+K17-$K$20</f>
        <v>-6.609375</v>
      </c>
      <c r="K17" s="8">
        <f t="shared" ref="K17:K19" si="3">SUM(L17:N17)/2</f>
        <v>-6.5625</v>
      </c>
      <c r="L17" s="7"/>
      <c r="M17" s="1">
        <f>+E10</f>
        <v>-6.375</v>
      </c>
      <c r="N17" s="8">
        <f>+E14</f>
        <v>-6.75</v>
      </c>
    </row>
    <row r="18" spans="1:14" x14ac:dyDescent="0.35">
      <c r="A18" t="s">
        <v>4</v>
      </c>
      <c r="B18" t="s">
        <v>5</v>
      </c>
      <c r="I18" s="17" t="s">
        <v>21</v>
      </c>
      <c r="J18" s="32">
        <f t="shared" si="2"/>
        <v>5.453125</v>
      </c>
      <c r="K18" s="8">
        <f t="shared" si="3"/>
        <v>5.5</v>
      </c>
      <c r="L18" s="13">
        <f>+E7</f>
        <v>5.75</v>
      </c>
      <c r="M18" s="1">
        <f>+E11</f>
        <v>5.25</v>
      </c>
      <c r="N18" s="14"/>
    </row>
    <row r="19" spans="1:14" ht="15" thickBot="1" x14ac:dyDescent="0.4">
      <c r="I19" s="18" t="s">
        <v>28</v>
      </c>
      <c r="J19" s="33">
        <f t="shared" si="2"/>
        <v>-10.234375</v>
      </c>
      <c r="K19" s="12">
        <f t="shared" si="3"/>
        <v>-10.1875</v>
      </c>
      <c r="L19" s="15">
        <f>+E8</f>
        <v>-10.375</v>
      </c>
      <c r="M19" s="11">
        <f>+E12</f>
        <v>-10</v>
      </c>
      <c r="N19" s="16"/>
    </row>
    <row r="20" spans="1:14" ht="15" thickBot="1" x14ac:dyDescent="0.4">
      <c r="I20" s="4" t="s">
        <v>0</v>
      </c>
      <c r="J20" s="34">
        <f>SUM(J16:J19)</f>
        <v>0</v>
      </c>
      <c r="K20" s="22">
        <f>AVERAGE(K16:K19)</f>
        <v>4.6875E-2</v>
      </c>
    </row>
    <row r="21" spans="1:14" x14ac:dyDescent="0.35">
      <c r="J21" t="s">
        <v>24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F5E43-12D3-42AE-92BB-AED61492FB76}">
  <dimension ref="A2:P32"/>
  <sheetViews>
    <sheetView workbookViewId="0">
      <selection activeCell="C21" sqref="C21"/>
    </sheetView>
  </sheetViews>
  <sheetFormatPr defaultRowHeight="14.5" x14ac:dyDescent="0.35"/>
  <cols>
    <col min="4" max="4" width="16.36328125" customWidth="1"/>
    <col min="5" max="5" width="10.36328125" customWidth="1"/>
    <col min="8" max="8" width="7" customWidth="1"/>
    <col min="9" max="9" width="14.26953125" customWidth="1"/>
    <col min="10" max="10" width="11.81640625" customWidth="1"/>
  </cols>
  <sheetData>
    <row r="2" spans="1:3" ht="15" thickBot="1" x14ac:dyDescent="0.4">
      <c r="A2" t="s">
        <v>29</v>
      </c>
    </row>
    <row r="3" spans="1:3" ht="15" thickBot="1" x14ac:dyDescent="0.4">
      <c r="B3" s="4" t="s">
        <v>6</v>
      </c>
      <c r="C3" s="6" t="s">
        <v>7</v>
      </c>
    </row>
    <row r="4" spans="1:3" x14ac:dyDescent="0.35">
      <c r="B4" s="7">
        <v>31</v>
      </c>
      <c r="C4" s="23">
        <v>1</v>
      </c>
    </row>
    <row r="5" spans="1:3" x14ac:dyDescent="0.35">
      <c r="B5" s="7">
        <v>18</v>
      </c>
      <c r="C5" s="23">
        <f>+B5/B4</f>
        <v>0.58064516129032262</v>
      </c>
    </row>
    <row r="6" spans="1:3" x14ac:dyDescent="0.35">
      <c r="B6" s="7">
        <v>30</v>
      </c>
      <c r="C6" s="23">
        <f t="shared" ref="C6:C15" si="0">+B6/B5</f>
        <v>1.6666666666666667</v>
      </c>
    </row>
    <row r="7" spans="1:3" x14ac:dyDescent="0.35">
      <c r="B7" s="7">
        <v>15</v>
      </c>
      <c r="C7" s="23">
        <f t="shared" si="0"/>
        <v>0.5</v>
      </c>
    </row>
    <row r="8" spans="1:3" x14ac:dyDescent="0.35">
      <c r="B8" s="7">
        <v>37</v>
      </c>
      <c r="C8" s="23">
        <f t="shared" si="0"/>
        <v>2.4666666666666668</v>
      </c>
    </row>
    <row r="9" spans="1:3" x14ac:dyDescent="0.35">
      <c r="B9" s="7">
        <v>21</v>
      </c>
      <c r="C9" s="23">
        <f t="shared" si="0"/>
        <v>0.56756756756756754</v>
      </c>
    </row>
    <row r="10" spans="1:3" x14ac:dyDescent="0.35">
      <c r="B10" s="7">
        <v>34</v>
      </c>
      <c r="C10" s="23">
        <f t="shared" si="0"/>
        <v>1.6190476190476191</v>
      </c>
    </row>
    <row r="11" spans="1:3" x14ac:dyDescent="0.35">
      <c r="B11" s="7">
        <v>20</v>
      </c>
      <c r="C11" s="23">
        <f t="shared" si="0"/>
        <v>0.58823529411764708</v>
      </c>
    </row>
    <row r="12" spans="1:3" x14ac:dyDescent="0.35">
      <c r="B12" s="7">
        <v>43</v>
      </c>
      <c r="C12" s="23">
        <f t="shared" si="0"/>
        <v>2.15</v>
      </c>
    </row>
    <row r="13" spans="1:3" x14ac:dyDescent="0.35">
      <c r="B13" s="7">
        <v>25</v>
      </c>
      <c r="C13" s="23">
        <f t="shared" si="0"/>
        <v>0.58139534883720934</v>
      </c>
    </row>
    <row r="14" spans="1:3" x14ac:dyDescent="0.35">
      <c r="B14" s="7">
        <v>37</v>
      </c>
      <c r="C14" s="23">
        <f t="shared" si="0"/>
        <v>1.48</v>
      </c>
    </row>
    <row r="15" spans="1:3" ht="15" thickBot="1" x14ac:dyDescent="0.4">
      <c r="B15" s="9">
        <v>24</v>
      </c>
      <c r="C15" s="24">
        <f t="shared" si="0"/>
        <v>0.64864864864864868</v>
      </c>
    </row>
    <row r="17" spans="1:16" x14ac:dyDescent="0.35">
      <c r="A17" t="s">
        <v>30</v>
      </c>
    </row>
    <row r="19" spans="1:16" ht="15" thickBot="1" x14ac:dyDescent="0.4">
      <c r="G19" s="3"/>
    </row>
    <row r="20" spans="1:16" ht="15" thickBot="1" x14ac:dyDescent="0.4">
      <c r="B20" s="4" t="s">
        <v>6</v>
      </c>
      <c r="C20" s="5" t="s">
        <v>41</v>
      </c>
      <c r="D20" s="5" t="s">
        <v>8</v>
      </c>
      <c r="E20" s="41" t="s">
        <v>3</v>
      </c>
    </row>
    <row r="21" spans="1:16" x14ac:dyDescent="0.35">
      <c r="B21" s="7">
        <v>31</v>
      </c>
      <c r="E21" s="39">
        <f>+B21-$I$26</f>
        <v>22.893750000000001</v>
      </c>
    </row>
    <row r="22" spans="1:16" x14ac:dyDescent="0.35">
      <c r="B22" s="7">
        <v>18</v>
      </c>
      <c r="C22" s="1">
        <f>+(0.5*B21+B22+0.5*B23)/2</f>
        <v>24.25</v>
      </c>
      <c r="D22" s="29">
        <f>+B22-C22</f>
        <v>-6.25</v>
      </c>
      <c r="E22" s="39">
        <f>+B22-$I$27</f>
        <v>26.106249999999999</v>
      </c>
      <c r="F22" s="1"/>
    </row>
    <row r="23" spans="1:16" x14ac:dyDescent="0.35">
      <c r="B23" s="7">
        <v>30</v>
      </c>
      <c r="C23" s="1">
        <f t="shared" ref="C23:C31" si="1">+(0.5*B22+B23+0.5*B24)/2</f>
        <v>23.25</v>
      </c>
      <c r="D23" s="29">
        <f t="shared" ref="D23:D31" si="2">+B23-C23</f>
        <v>6.75</v>
      </c>
      <c r="E23" s="39">
        <f>+B23-$I$26</f>
        <v>21.893750000000001</v>
      </c>
      <c r="F23" s="1"/>
    </row>
    <row r="24" spans="1:16" ht="15" thickBot="1" x14ac:dyDescent="0.4">
      <c r="B24" s="7">
        <v>15</v>
      </c>
      <c r="C24" s="1">
        <f t="shared" si="1"/>
        <v>24.25</v>
      </c>
      <c r="D24" s="29">
        <f t="shared" si="2"/>
        <v>-9.25</v>
      </c>
      <c r="E24" s="39">
        <f>+B24-$I$27</f>
        <v>23.106249999999999</v>
      </c>
      <c r="F24" s="1"/>
      <c r="I24" s="3" t="s">
        <v>18</v>
      </c>
    </row>
    <row r="25" spans="1:16" ht="15" thickBot="1" x14ac:dyDescent="0.4">
      <c r="B25" s="7">
        <v>37</v>
      </c>
      <c r="C25" s="1">
        <f t="shared" si="1"/>
        <v>27.5</v>
      </c>
      <c r="D25" s="29">
        <f t="shared" si="2"/>
        <v>9.5</v>
      </c>
      <c r="E25" s="39">
        <f>+B25-$I$26</f>
        <v>28.893750000000001</v>
      </c>
      <c r="F25" s="1"/>
      <c r="H25" s="20"/>
      <c r="I25" s="26" t="s">
        <v>23</v>
      </c>
      <c r="J25" s="6" t="s">
        <v>22</v>
      </c>
      <c r="K25" s="5" t="s">
        <v>25</v>
      </c>
      <c r="L25" s="5" t="s">
        <v>26</v>
      </c>
      <c r="M25" s="5" t="s">
        <v>27</v>
      </c>
      <c r="N25" s="5" t="s">
        <v>33</v>
      </c>
      <c r="O25" s="5" t="s">
        <v>34</v>
      </c>
      <c r="P25" s="6" t="s">
        <v>35</v>
      </c>
    </row>
    <row r="26" spans="1:16" x14ac:dyDescent="0.35">
      <c r="B26" s="7">
        <v>21</v>
      </c>
      <c r="C26" s="1">
        <f t="shared" si="1"/>
        <v>28.25</v>
      </c>
      <c r="D26" s="29">
        <f t="shared" si="2"/>
        <v>-7.25</v>
      </c>
      <c r="E26" s="39">
        <f>+B26-$I$27</f>
        <v>29.106249999999999</v>
      </c>
      <c r="F26" s="1"/>
      <c r="H26" s="17" t="s">
        <v>31</v>
      </c>
      <c r="I26" s="43">
        <f>+J26-$J$28/2</f>
        <v>8.1062499999999993</v>
      </c>
      <c r="J26" s="44">
        <f>AVERAGE(K26:O26)</f>
        <v>8.3125</v>
      </c>
      <c r="L26" s="29">
        <f>+D23</f>
        <v>6.75</v>
      </c>
      <c r="M26" s="29">
        <f>+D25</f>
        <v>9.5</v>
      </c>
      <c r="N26" s="29">
        <f>+D27</f>
        <v>6.75</v>
      </c>
      <c r="O26" s="29">
        <f>+D29</f>
        <v>10.25</v>
      </c>
      <c r="P26" s="30">
        <f>+D31</f>
        <v>6.25</v>
      </c>
    </row>
    <row r="27" spans="1:16" ht="15" thickBot="1" x14ac:dyDescent="0.4">
      <c r="B27" s="7">
        <v>34</v>
      </c>
      <c r="C27" s="1">
        <f t="shared" si="1"/>
        <v>27.25</v>
      </c>
      <c r="D27" s="29">
        <f t="shared" si="2"/>
        <v>6.75</v>
      </c>
      <c r="E27" s="39">
        <f>+B27-$I$26</f>
        <v>25.893750000000001</v>
      </c>
      <c r="F27" s="1"/>
      <c r="H27" s="18" t="s">
        <v>32</v>
      </c>
      <c r="I27" s="45">
        <f>+J27-J28/2</f>
        <v>-8.1062499999999993</v>
      </c>
      <c r="J27" s="36">
        <f>AVERAGE(K27:O27)</f>
        <v>-7.9</v>
      </c>
      <c r="K27" s="31">
        <f>+D22</f>
        <v>-6.25</v>
      </c>
      <c r="L27" s="31">
        <f>+D24</f>
        <v>-9.25</v>
      </c>
      <c r="M27" s="31">
        <f>+D26</f>
        <v>-7.25</v>
      </c>
      <c r="N27" s="31">
        <f>+D28</f>
        <v>-9.25</v>
      </c>
      <c r="O27" s="31">
        <f>+D30</f>
        <v>-7.5</v>
      </c>
      <c r="P27" s="16"/>
    </row>
    <row r="28" spans="1:16" ht="15" thickBot="1" x14ac:dyDescent="0.4">
      <c r="B28" s="7">
        <v>20</v>
      </c>
      <c r="C28" s="1">
        <f t="shared" si="1"/>
        <v>29.25</v>
      </c>
      <c r="D28" s="29">
        <f t="shared" si="2"/>
        <v>-9.25</v>
      </c>
      <c r="E28" s="39">
        <f>+B28-$I$27</f>
        <v>28.106249999999999</v>
      </c>
      <c r="F28" s="1"/>
      <c r="H28" s="37" t="s">
        <v>0</v>
      </c>
      <c r="I28" s="35">
        <f>+I26+I27</f>
        <v>0</v>
      </c>
      <c r="J28" s="38">
        <f>+J26+J27</f>
        <v>0.41249999999999964</v>
      </c>
      <c r="K28" s="1"/>
      <c r="L28" s="1"/>
    </row>
    <row r="29" spans="1:16" x14ac:dyDescent="0.35">
      <c r="B29" s="7">
        <v>43</v>
      </c>
      <c r="C29" s="1">
        <f t="shared" si="1"/>
        <v>32.75</v>
      </c>
      <c r="D29" s="29">
        <f t="shared" si="2"/>
        <v>10.25</v>
      </c>
      <c r="E29" s="39">
        <f>+B29-$I$26</f>
        <v>34.893749999999997</v>
      </c>
      <c r="F29" s="1"/>
      <c r="I29" t="s">
        <v>24</v>
      </c>
      <c r="J29" s="1"/>
      <c r="K29" s="1"/>
      <c r="L29" s="1"/>
    </row>
    <row r="30" spans="1:16" x14ac:dyDescent="0.35">
      <c r="B30" s="7">
        <v>25</v>
      </c>
      <c r="C30" s="1">
        <f t="shared" si="1"/>
        <v>32.5</v>
      </c>
      <c r="D30" s="29">
        <f t="shared" si="2"/>
        <v>-7.5</v>
      </c>
      <c r="E30" s="39">
        <f>+B30-$I$27</f>
        <v>33.106250000000003</v>
      </c>
      <c r="F30" s="1"/>
      <c r="H30" s="3"/>
      <c r="I30" s="25"/>
      <c r="J30" s="25"/>
    </row>
    <row r="31" spans="1:16" x14ac:dyDescent="0.35">
      <c r="B31" s="7">
        <v>37</v>
      </c>
      <c r="C31" s="1">
        <f t="shared" si="1"/>
        <v>30.75</v>
      </c>
      <c r="D31" s="29">
        <f t="shared" si="2"/>
        <v>6.25</v>
      </c>
      <c r="E31" s="39">
        <f>+B31-$I$26</f>
        <v>28.893750000000001</v>
      </c>
      <c r="F31" s="1"/>
    </row>
    <row r="32" spans="1:16" ht="15" thickBot="1" x14ac:dyDescent="0.4">
      <c r="B32" s="9">
        <v>24</v>
      </c>
      <c r="C32" s="11"/>
      <c r="D32" s="31"/>
      <c r="E32" s="42">
        <f>+B32-$I$27</f>
        <v>32.106250000000003</v>
      </c>
      <c r="F32" s="1"/>
    </row>
  </sheetData>
  <phoneticPr fontId="3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3C50B-7947-4586-8C4E-6243A383592F}">
  <dimension ref="A2:Q42"/>
  <sheetViews>
    <sheetView tabSelected="1" topLeftCell="A2" workbookViewId="0">
      <selection activeCell="C29" sqref="C29"/>
    </sheetView>
  </sheetViews>
  <sheetFormatPr defaultRowHeight="14.5" x14ac:dyDescent="0.35"/>
  <cols>
    <col min="1" max="1" width="14.81640625" customWidth="1"/>
    <col min="4" max="4" width="12.26953125" customWidth="1"/>
    <col min="5" max="5" width="10.54296875" customWidth="1"/>
    <col min="6" max="6" width="12.36328125" customWidth="1"/>
    <col min="10" max="10" width="13" customWidth="1"/>
    <col min="11" max="11" width="14.7265625" customWidth="1"/>
    <col min="12" max="12" width="11.90625" customWidth="1"/>
  </cols>
  <sheetData>
    <row r="2" spans="1:4" ht="15" thickBot="1" x14ac:dyDescent="0.4"/>
    <row r="3" spans="1:4" ht="15" thickBot="1" x14ac:dyDescent="0.4">
      <c r="A3" s="4" t="s">
        <v>36</v>
      </c>
      <c r="B3" s="5" t="s">
        <v>6</v>
      </c>
      <c r="C3" s="5" t="s">
        <v>37</v>
      </c>
      <c r="D3" s="6" t="s">
        <v>10</v>
      </c>
    </row>
    <row r="4" spans="1:4" x14ac:dyDescent="0.35">
      <c r="A4" s="7">
        <v>1</v>
      </c>
      <c r="B4">
        <v>31</v>
      </c>
      <c r="C4" s="46">
        <f>+B4/$B$9</f>
        <v>1.4761904761904763</v>
      </c>
      <c r="D4" s="14"/>
    </row>
    <row r="5" spans="1:4" x14ac:dyDescent="0.35">
      <c r="A5" s="7">
        <v>2</v>
      </c>
      <c r="B5">
        <v>18</v>
      </c>
      <c r="C5" s="46">
        <f t="shared" ref="C5:C15" si="0">+B5/$B$9</f>
        <v>0.8571428571428571</v>
      </c>
      <c r="D5" s="47">
        <f>+C5/C4</f>
        <v>0.58064516129032251</v>
      </c>
    </row>
    <row r="6" spans="1:4" x14ac:dyDescent="0.35">
      <c r="A6" s="7">
        <v>3</v>
      </c>
      <c r="B6">
        <v>30</v>
      </c>
      <c r="C6" s="46">
        <f t="shared" si="0"/>
        <v>1.4285714285714286</v>
      </c>
      <c r="D6" s="47">
        <f t="shared" ref="D6:D15" si="1">+C6/C5</f>
        <v>1.6666666666666667</v>
      </c>
    </row>
    <row r="7" spans="1:4" x14ac:dyDescent="0.35">
      <c r="A7" s="7">
        <v>4</v>
      </c>
      <c r="B7">
        <v>15</v>
      </c>
      <c r="C7" s="46">
        <f t="shared" si="0"/>
        <v>0.7142857142857143</v>
      </c>
      <c r="D7" s="47">
        <f t="shared" si="1"/>
        <v>0.5</v>
      </c>
    </row>
    <row r="8" spans="1:4" x14ac:dyDescent="0.35">
      <c r="A8" s="7">
        <v>5</v>
      </c>
      <c r="B8">
        <v>37</v>
      </c>
      <c r="C8" s="46">
        <f t="shared" si="0"/>
        <v>1.7619047619047619</v>
      </c>
      <c r="D8" s="47">
        <f t="shared" si="1"/>
        <v>2.4666666666666663</v>
      </c>
    </row>
    <row r="9" spans="1:4" x14ac:dyDescent="0.35">
      <c r="A9" s="7">
        <v>6</v>
      </c>
      <c r="B9">
        <v>21</v>
      </c>
      <c r="C9" s="46">
        <f t="shared" si="0"/>
        <v>1</v>
      </c>
      <c r="D9" s="47">
        <f t="shared" si="1"/>
        <v>0.56756756756756754</v>
      </c>
    </row>
    <row r="10" spans="1:4" x14ac:dyDescent="0.35">
      <c r="A10" s="7">
        <v>7</v>
      </c>
      <c r="B10">
        <v>34</v>
      </c>
      <c r="C10" s="46">
        <f t="shared" si="0"/>
        <v>1.6190476190476191</v>
      </c>
      <c r="D10" s="47">
        <f t="shared" si="1"/>
        <v>1.6190476190476191</v>
      </c>
    </row>
    <row r="11" spans="1:4" x14ac:dyDescent="0.35">
      <c r="A11" s="7">
        <v>8</v>
      </c>
      <c r="B11">
        <v>20</v>
      </c>
      <c r="C11" s="46">
        <f t="shared" si="0"/>
        <v>0.95238095238095233</v>
      </c>
      <c r="D11" s="47">
        <f t="shared" si="1"/>
        <v>0.58823529411764697</v>
      </c>
    </row>
    <row r="12" spans="1:4" x14ac:dyDescent="0.35">
      <c r="A12" s="7">
        <v>9</v>
      </c>
      <c r="B12">
        <v>43</v>
      </c>
      <c r="C12" s="46">
        <f t="shared" si="0"/>
        <v>2.0476190476190474</v>
      </c>
      <c r="D12" s="47">
        <f t="shared" si="1"/>
        <v>2.15</v>
      </c>
    </row>
    <row r="13" spans="1:4" x14ac:dyDescent="0.35">
      <c r="A13" s="7">
        <v>10</v>
      </c>
      <c r="B13">
        <v>25</v>
      </c>
      <c r="C13" s="46">
        <f t="shared" si="0"/>
        <v>1.1904761904761905</v>
      </c>
      <c r="D13" s="47">
        <f t="shared" si="1"/>
        <v>0.58139534883720934</v>
      </c>
    </row>
    <row r="14" spans="1:4" x14ac:dyDescent="0.35">
      <c r="A14" s="7">
        <v>11</v>
      </c>
      <c r="B14">
        <v>37</v>
      </c>
      <c r="C14" s="46">
        <f t="shared" si="0"/>
        <v>1.7619047619047619</v>
      </c>
      <c r="D14" s="47">
        <f t="shared" si="1"/>
        <v>1.48</v>
      </c>
    </row>
    <row r="15" spans="1:4" ht="15" thickBot="1" x14ac:dyDescent="0.4">
      <c r="A15" s="9">
        <v>12</v>
      </c>
      <c r="B15" s="10">
        <v>24</v>
      </c>
      <c r="C15" s="48">
        <f t="shared" si="0"/>
        <v>1.1428571428571428</v>
      </c>
      <c r="D15" s="49">
        <f t="shared" si="1"/>
        <v>0.64864864864864857</v>
      </c>
    </row>
    <row r="17" spans="1:16" x14ac:dyDescent="0.35">
      <c r="A17" s="50" t="s">
        <v>4</v>
      </c>
      <c r="B17" s="50" t="s">
        <v>38</v>
      </c>
      <c r="C17" s="50"/>
      <c r="D17" s="50"/>
      <c r="E17" s="50"/>
      <c r="F17" s="50"/>
      <c r="G17" s="50"/>
    </row>
    <row r="18" spans="1:16" x14ac:dyDescent="0.35">
      <c r="A18" s="50"/>
      <c r="B18" s="50"/>
      <c r="C18" s="50"/>
      <c r="D18" s="50"/>
      <c r="E18" s="50"/>
      <c r="F18" s="50"/>
      <c r="G18" s="50"/>
    </row>
    <row r="19" spans="1:16" x14ac:dyDescent="0.35">
      <c r="A19" s="50" t="s">
        <v>39</v>
      </c>
      <c r="B19" s="50" t="s">
        <v>40</v>
      </c>
      <c r="C19" s="50"/>
      <c r="D19" s="50"/>
      <c r="E19" s="50"/>
      <c r="F19" s="50"/>
      <c r="G19" s="50"/>
    </row>
    <row r="21" spans="1:16" x14ac:dyDescent="0.35">
      <c r="A21" t="s">
        <v>11</v>
      </c>
    </row>
    <row r="22" spans="1:16" x14ac:dyDescent="0.35">
      <c r="B22" s="2" t="s">
        <v>12</v>
      </c>
    </row>
    <row r="23" spans="1:16" x14ac:dyDescent="0.35">
      <c r="B23" s="2" t="s">
        <v>13</v>
      </c>
    </row>
    <row r="24" spans="1:16" x14ac:dyDescent="0.35">
      <c r="B24" s="2" t="s">
        <v>14</v>
      </c>
    </row>
    <row r="25" spans="1:16" x14ac:dyDescent="0.35">
      <c r="B25" s="2" t="s">
        <v>15</v>
      </c>
    </row>
    <row r="26" spans="1:16" x14ac:dyDescent="0.35">
      <c r="B26" s="2" t="s">
        <v>16</v>
      </c>
    </row>
    <row r="27" spans="1:16" ht="15" thickBot="1" x14ac:dyDescent="0.4">
      <c r="B27" s="2"/>
    </row>
    <row r="28" spans="1:16" ht="15" thickBot="1" x14ac:dyDescent="0.4">
      <c r="A28" s="4" t="s">
        <v>9</v>
      </c>
      <c r="B28" s="5" t="s">
        <v>6</v>
      </c>
      <c r="C28" s="5" t="s">
        <v>41</v>
      </c>
      <c r="D28" s="5" t="s">
        <v>8</v>
      </c>
      <c r="E28" s="27" t="s">
        <v>3</v>
      </c>
      <c r="F28" s="6" t="s">
        <v>17</v>
      </c>
    </row>
    <row r="29" spans="1:16" ht="15" thickBot="1" x14ac:dyDescent="0.4">
      <c r="A29" s="7">
        <v>1</v>
      </c>
      <c r="B29">
        <v>31</v>
      </c>
      <c r="E29" s="28">
        <f>+B29-$K$30</f>
        <v>19.609375</v>
      </c>
      <c r="F29" s="51"/>
      <c r="J29" s="20"/>
      <c r="K29" s="27" t="s">
        <v>23</v>
      </c>
      <c r="L29" s="5" t="s">
        <v>22</v>
      </c>
      <c r="M29" s="4" t="s">
        <v>25</v>
      </c>
      <c r="N29" s="5" t="s">
        <v>26</v>
      </c>
      <c r="O29" s="5" t="s">
        <v>27</v>
      </c>
      <c r="P29" s="6" t="s">
        <v>33</v>
      </c>
    </row>
    <row r="30" spans="1:16" x14ac:dyDescent="0.35">
      <c r="A30" s="7">
        <v>2</v>
      </c>
      <c r="B30">
        <v>18</v>
      </c>
      <c r="E30" s="28">
        <f>+B30-$K$31</f>
        <v>24.609375</v>
      </c>
      <c r="F30" s="52">
        <f>+(0.5*E29+E30+0.5*E31)/2</f>
        <v>23.34375</v>
      </c>
      <c r="J30" s="17" t="s">
        <v>19</v>
      </c>
      <c r="K30" s="55">
        <f>+(L30-$L$34)</f>
        <v>11.390625</v>
      </c>
      <c r="L30" s="1">
        <f>SUM(M30:O30)/2</f>
        <v>11.4375</v>
      </c>
      <c r="M30" s="7"/>
      <c r="N30" s="1">
        <f>+D33</f>
        <v>10.75</v>
      </c>
      <c r="O30" s="1">
        <f>+D37</f>
        <v>12.125</v>
      </c>
      <c r="P30" s="14"/>
    </row>
    <row r="31" spans="1:16" x14ac:dyDescent="0.35">
      <c r="A31" s="7">
        <v>3</v>
      </c>
      <c r="B31">
        <v>30</v>
      </c>
      <c r="C31" s="1">
        <f>+(B29*0.5+B30+B31+B32+B33*0.5)/4</f>
        <v>24.25</v>
      </c>
      <c r="D31" s="1">
        <f>+B31-C31</f>
        <v>5.75</v>
      </c>
      <c r="E31" s="28">
        <f>+B31-$K$32</f>
        <v>24.546875</v>
      </c>
      <c r="F31" s="52">
        <f t="shared" ref="F31:F38" si="2">+(0.5*E30+E31+0.5*E32)/2</f>
        <v>24.734375</v>
      </c>
      <c r="J31" s="17" t="s">
        <v>20</v>
      </c>
      <c r="K31" s="55">
        <f t="shared" ref="K31:K33" si="3">+(L31-$L$34)</f>
        <v>-6.609375</v>
      </c>
      <c r="L31" s="1">
        <f t="shared" ref="L31:L33" si="4">SUM(M31:O31)/2</f>
        <v>-6.5625</v>
      </c>
      <c r="M31" s="7"/>
      <c r="N31" s="1">
        <f>+D34</f>
        <v>-6.375</v>
      </c>
      <c r="O31" s="1">
        <f>+D38</f>
        <v>-6.75</v>
      </c>
      <c r="P31" s="14"/>
    </row>
    <row r="32" spans="1:16" x14ac:dyDescent="0.35">
      <c r="A32" s="7">
        <v>4</v>
      </c>
      <c r="B32">
        <v>15</v>
      </c>
      <c r="C32" s="1">
        <f t="shared" ref="C32:C38" si="5">+(B30*0.5+B31+B32+B33+B34*0.5)/4</f>
        <v>25.375</v>
      </c>
      <c r="D32" s="1">
        <f t="shared" ref="D32:D38" si="6">+B32-C32</f>
        <v>-10.375</v>
      </c>
      <c r="E32" s="28">
        <f>+B32-$K$33</f>
        <v>25.234375</v>
      </c>
      <c r="F32" s="52">
        <f t="shared" si="2"/>
        <v>25.15625</v>
      </c>
      <c r="J32" s="17" t="s">
        <v>21</v>
      </c>
      <c r="K32" s="55">
        <f t="shared" si="3"/>
        <v>5.453125</v>
      </c>
      <c r="L32" s="1">
        <f t="shared" si="4"/>
        <v>5.5</v>
      </c>
      <c r="M32" s="13">
        <f>+D31</f>
        <v>5.75</v>
      </c>
      <c r="N32" s="1">
        <f>+D35</f>
        <v>5.25</v>
      </c>
      <c r="P32" s="14"/>
    </row>
    <row r="33" spans="1:17" ht="15" thickBot="1" x14ac:dyDescent="0.4">
      <c r="A33" s="7">
        <v>5</v>
      </c>
      <c r="B33">
        <v>37</v>
      </c>
      <c r="C33" s="1">
        <f t="shared" si="5"/>
        <v>26.25</v>
      </c>
      <c r="D33" s="1">
        <f t="shared" si="6"/>
        <v>10.75</v>
      </c>
      <c r="E33" s="28">
        <f>+B33-$K$30</f>
        <v>25.609375</v>
      </c>
      <c r="F33" s="52">
        <f t="shared" si="2"/>
        <v>26.015625</v>
      </c>
      <c r="J33" s="17" t="s">
        <v>28</v>
      </c>
      <c r="K33" s="55">
        <f t="shared" si="3"/>
        <v>-10.234375</v>
      </c>
      <c r="L33" s="1">
        <f t="shared" si="4"/>
        <v>-10.1875</v>
      </c>
      <c r="M33" s="15">
        <f>+D32</f>
        <v>-10.375</v>
      </c>
      <c r="N33" s="11">
        <f>+D36</f>
        <v>-10</v>
      </c>
      <c r="O33" s="10"/>
      <c r="P33" s="16"/>
    </row>
    <row r="34" spans="1:17" ht="15" thickBot="1" x14ac:dyDescent="0.4">
      <c r="A34" s="7">
        <v>6</v>
      </c>
      <c r="B34">
        <v>21</v>
      </c>
      <c r="C34" s="1">
        <f t="shared" si="5"/>
        <v>27.375</v>
      </c>
      <c r="D34" s="1">
        <f t="shared" si="6"/>
        <v>-6.375</v>
      </c>
      <c r="E34" s="28">
        <f>+B34-$K$31</f>
        <v>27.609375</v>
      </c>
      <c r="F34" s="52">
        <f t="shared" si="2"/>
        <v>27.34375</v>
      </c>
      <c r="J34" s="20" t="s">
        <v>0</v>
      </c>
      <c r="K34" s="54">
        <f>SUM(K30:K33)</f>
        <v>0</v>
      </c>
      <c r="L34" s="22">
        <f>SUM(L30:L33)/4</f>
        <v>4.6875E-2</v>
      </c>
    </row>
    <row r="35" spans="1:17" x14ac:dyDescent="0.35">
      <c r="A35" s="7">
        <v>7</v>
      </c>
      <c r="B35">
        <v>34</v>
      </c>
      <c r="C35" s="1">
        <f t="shared" si="5"/>
        <v>28.75</v>
      </c>
      <c r="D35" s="1">
        <f t="shared" si="6"/>
        <v>5.25</v>
      </c>
      <c r="E35" s="28">
        <f>+B35-$K$32</f>
        <v>28.546875</v>
      </c>
      <c r="F35" s="52">
        <f t="shared" si="2"/>
        <v>28.734375</v>
      </c>
      <c r="J35" t="s">
        <v>24</v>
      </c>
      <c r="L35" s="1"/>
    </row>
    <row r="36" spans="1:17" x14ac:dyDescent="0.35">
      <c r="A36" s="7">
        <v>8</v>
      </c>
      <c r="B36">
        <v>20</v>
      </c>
      <c r="C36" s="1">
        <f t="shared" si="5"/>
        <v>30</v>
      </c>
      <c r="D36" s="1">
        <f t="shared" si="6"/>
        <v>-10</v>
      </c>
      <c r="E36" s="28">
        <f>+B36-$K$33</f>
        <v>30.234375</v>
      </c>
      <c r="F36" s="52">
        <f t="shared" si="2"/>
        <v>30.15625</v>
      </c>
    </row>
    <row r="37" spans="1:17" x14ac:dyDescent="0.35">
      <c r="A37" s="7">
        <v>9</v>
      </c>
      <c r="B37">
        <v>43</v>
      </c>
      <c r="C37" s="1">
        <f t="shared" si="5"/>
        <v>30.875</v>
      </c>
      <c r="D37" s="1">
        <f t="shared" si="6"/>
        <v>12.125</v>
      </c>
      <c r="E37" s="28">
        <f>+B37-$K$30</f>
        <v>31.609375</v>
      </c>
      <c r="F37" s="52">
        <f t="shared" si="2"/>
        <v>31.265625</v>
      </c>
      <c r="J37" s="3"/>
    </row>
    <row r="38" spans="1:17" x14ac:dyDescent="0.35">
      <c r="A38" s="7">
        <v>10</v>
      </c>
      <c r="B38">
        <v>25</v>
      </c>
      <c r="C38" s="1">
        <f t="shared" si="5"/>
        <v>31.75</v>
      </c>
      <c r="D38" s="1">
        <f t="shared" si="6"/>
        <v>-6.75</v>
      </c>
      <c r="E38" s="28">
        <f>+B38-$K$31</f>
        <v>31.609375</v>
      </c>
      <c r="F38" s="52">
        <f t="shared" si="2"/>
        <v>31.59375</v>
      </c>
      <c r="I38" s="3"/>
      <c r="J38" s="3"/>
      <c r="K38" s="3"/>
      <c r="L38" s="3"/>
      <c r="M38" s="3"/>
      <c r="N38" s="3"/>
      <c r="O38" s="3"/>
      <c r="P38" s="3"/>
      <c r="Q38" s="3"/>
    </row>
    <row r="39" spans="1:17" x14ac:dyDescent="0.35">
      <c r="A39" s="7">
        <v>11</v>
      </c>
      <c r="B39">
        <v>37</v>
      </c>
      <c r="E39" s="28">
        <f>+B39-$K$32</f>
        <v>31.546875</v>
      </c>
      <c r="F39" s="52">
        <f>+(0.5*E38+E39+0.5*E40)/2</f>
        <v>32.234375</v>
      </c>
      <c r="J39" s="21"/>
      <c r="K39" s="21"/>
      <c r="M39" s="29"/>
      <c r="N39" s="29"/>
      <c r="O39" s="29"/>
      <c r="P39" s="29"/>
      <c r="Q39" s="29"/>
    </row>
    <row r="40" spans="1:17" ht="15" thickBot="1" x14ac:dyDescent="0.4">
      <c r="A40" s="9">
        <v>12</v>
      </c>
      <c r="B40" s="10">
        <v>24</v>
      </c>
      <c r="C40" s="10"/>
      <c r="D40" s="10"/>
      <c r="E40" s="40">
        <f>+B40-$K$33</f>
        <v>34.234375</v>
      </c>
      <c r="F40" s="53"/>
      <c r="J40" s="21"/>
      <c r="K40" s="21"/>
      <c r="L40" s="29"/>
      <c r="M40" s="29"/>
      <c r="N40" s="29"/>
      <c r="O40" s="29"/>
      <c r="P40" s="29"/>
    </row>
    <row r="41" spans="1:17" x14ac:dyDescent="0.35">
      <c r="I41" s="3"/>
      <c r="J41" s="25"/>
      <c r="K41" s="25"/>
      <c r="L41" s="1"/>
      <c r="M41" s="1"/>
    </row>
    <row r="42" spans="1:17" x14ac:dyDescent="0.35">
      <c r="K42" s="1"/>
      <c r="L42" s="1"/>
      <c r="M42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CANNATA ROBERTO</dc:creator>
  <cp:lastModifiedBy>CANNATA ROBERTO</cp:lastModifiedBy>
  <dcterms:created xsi:type="dcterms:W3CDTF">2024-11-17T09:18:31Z</dcterms:created>
  <dcterms:modified xsi:type="dcterms:W3CDTF">2024-11-28T12:36:35Z</dcterms:modified>
</cp:coreProperties>
</file>