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tente\Desktop\LabCF1_2526\"/>
    </mc:Choice>
  </mc:AlternateContent>
  <xr:revisionPtr revIDLastSave="0" documentId="13_ncr:1_{091C2C47-ED7F-4B8D-A8B4-F6E68F2E6086}" xr6:coauthVersionLast="36" xr6:coauthVersionMax="47" xr10:uidLastSave="{00000000-0000-0000-0000-000000000000}"/>
  <bookViews>
    <workbookView xWindow="5895" yWindow="1275" windowWidth="23265" windowHeight="12465" xr2:uid="{00000000-000D-0000-FFFF-FFFF00000000}"/>
  </bookViews>
  <sheets>
    <sheet name="exp data" sheetId="2" r:id="rId1"/>
    <sheet name="elaboration" sheetId="3" r:id="rId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" i="2" l="1"/>
  <c r="B8" i="2"/>
  <c r="B7" i="2"/>
  <c r="B6" i="2"/>
  <c r="B5" i="2"/>
  <c r="B4" i="2"/>
  <c r="B3" i="2"/>
  <c r="B2" i="2"/>
  <c r="C3" i="2" l="1"/>
  <c r="D3" i="2" s="1"/>
  <c r="C4" i="2"/>
  <c r="D4" i="2" s="1"/>
  <c r="C5" i="2"/>
  <c r="D5" i="2" s="1"/>
  <c r="C6" i="2"/>
  <c r="E6" i="2" s="1"/>
  <c r="C7" i="2"/>
  <c r="D7" i="2" s="1"/>
  <c r="C8" i="2"/>
  <c r="E8" i="2" s="1"/>
  <c r="C2" i="2"/>
  <c r="E2" i="2" s="1"/>
  <c r="D2" i="2" l="1"/>
  <c r="D8" i="2"/>
  <c r="E7" i="2"/>
  <c r="D6" i="2"/>
  <c r="E5" i="2"/>
  <c r="E4" i="2"/>
  <c r="E3" i="2"/>
  <c r="C7" i="3"/>
  <c r="F7" i="3" s="1"/>
  <c r="C5" i="3"/>
  <c r="F5" i="3" s="1"/>
  <c r="C8" i="3"/>
  <c r="F8" i="3" s="1"/>
  <c r="D5" i="3" l="1"/>
  <c r="E5" i="3" s="1"/>
  <c r="G5" i="3" s="1"/>
  <c r="H5" i="3" s="1"/>
  <c r="D7" i="3"/>
  <c r="E7" i="3" s="1"/>
  <c r="G7" i="3" s="1"/>
  <c r="H7" i="3" s="1"/>
  <c r="D8" i="3"/>
  <c r="E8" i="3" s="1"/>
  <c r="G8" i="3" s="1"/>
  <c r="H8" i="3" s="1"/>
  <c r="C2" i="3"/>
  <c r="F2" i="3" s="1"/>
  <c r="D2" i="3" l="1"/>
  <c r="E2" i="3" s="1"/>
  <c r="G2" i="3" s="1"/>
  <c r="H2" i="3" s="1"/>
  <c r="C3" i="3"/>
  <c r="D3" i="3" s="1"/>
  <c r="E3" i="3" s="1"/>
  <c r="F3" i="3" l="1"/>
  <c r="G3" i="3" s="1"/>
  <c r="H3" i="3" s="1"/>
  <c r="C4" i="3"/>
  <c r="D4" i="3" s="1"/>
  <c r="E4" i="3" s="1"/>
  <c r="F4" i="3" l="1"/>
  <c r="G4" i="3" s="1"/>
  <c r="H4" i="3" s="1"/>
  <c r="C6" i="3"/>
  <c r="F6" i="3" s="1"/>
  <c r="D6" i="3" l="1"/>
  <c r="E6" i="3" s="1"/>
  <c r="G6" i="3" s="1"/>
  <c r="H6" i="3" s="1"/>
</calcChain>
</file>

<file path=xl/sharedStrings.xml><?xml version="1.0" encoding="utf-8"?>
<sst xmlns="http://schemas.openxmlformats.org/spreadsheetml/2006/main" count="16" uniqueCount="15">
  <si>
    <t>a</t>
  </si>
  <si>
    <t>c [M]</t>
  </si>
  <si>
    <t xml:space="preserve">L </t>
  </si>
  <si>
    <t>Kc</t>
  </si>
  <si>
    <r>
      <t xml:space="preserve">log </t>
    </r>
    <r>
      <rPr>
        <b/>
        <sz val="14"/>
        <rFont val="Symbol"/>
        <family val="1"/>
        <charset val="2"/>
      </rPr>
      <t>g±</t>
    </r>
    <r>
      <rPr>
        <b/>
        <sz val="14"/>
        <rFont val="Times New Roman"/>
        <family val="1"/>
      </rPr>
      <t xml:space="preserve"> </t>
    </r>
  </si>
  <si>
    <r>
      <t>g±</t>
    </r>
    <r>
      <rPr>
        <b/>
        <sz val="14"/>
        <rFont val="Times New Roman"/>
        <family val="1"/>
      </rPr>
      <t xml:space="preserve"> </t>
    </r>
  </si>
  <si>
    <r>
      <t>K</t>
    </r>
    <r>
      <rPr>
        <b/>
        <vertAlign val="subscript"/>
        <sz val="14"/>
        <rFont val="Times New Roman"/>
        <family val="1"/>
      </rPr>
      <t>T</t>
    </r>
  </si>
  <si>
    <r>
      <t>pK</t>
    </r>
    <r>
      <rPr>
        <b/>
        <vertAlign val="subscript"/>
        <sz val="14"/>
        <rFont val="Times New Roman"/>
        <family val="1"/>
      </rPr>
      <t>T</t>
    </r>
  </si>
  <si>
    <r>
      <t>k [</t>
    </r>
    <r>
      <rPr>
        <b/>
        <sz val="14"/>
        <rFont val="Symbol"/>
        <family val="1"/>
        <charset val="2"/>
      </rPr>
      <t>W</t>
    </r>
    <r>
      <rPr>
        <b/>
        <sz val="14"/>
        <rFont val="Arial"/>
        <family val="2"/>
      </rPr>
      <t>^-1 cm^-1]</t>
    </r>
  </si>
  <si>
    <r>
      <t xml:space="preserve">L [W-1 </t>
    </r>
    <r>
      <rPr>
        <b/>
        <sz val="14"/>
        <rFont val="Arial"/>
        <family val="2"/>
      </rPr>
      <t>cm^2 mol^-1</t>
    </r>
    <r>
      <rPr>
        <b/>
        <sz val="14"/>
        <rFont val="Symbol"/>
        <family val="1"/>
        <charset val="2"/>
      </rPr>
      <t>]</t>
    </r>
  </si>
  <si>
    <r>
      <t>1/</t>
    </r>
    <r>
      <rPr>
        <b/>
        <sz val="14"/>
        <rFont val="Symbol"/>
        <family val="1"/>
        <charset val="2"/>
      </rPr>
      <t>L</t>
    </r>
  </si>
  <si>
    <r>
      <rPr>
        <b/>
        <sz val="14"/>
        <rFont val="Symbol"/>
        <family val="1"/>
        <charset val="2"/>
      </rPr>
      <t>L</t>
    </r>
    <r>
      <rPr>
        <b/>
        <sz val="14"/>
        <rFont val="Arial"/>
        <family val="2"/>
      </rPr>
      <t>×c</t>
    </r>
  </si>
  <si>
    <r>
      <rPr>
        <b/>
        <sz val="14"/>
        <rFont val="Symbol"/>
        <family val="1"/>
        <charset val="2"/>
      </rPr>
      <t>L</t>
    </r>
    <r>
      <rPr>
        <b/>
        <sz val="14"/>
        <rFont val="Arial"/>
        <family val="2"/>
      </rPr>
      <t>0 (letteratura)</t>
    </r>
  </si>
  <si>
    <r>
      <t>L</t>
    </r>
    <r>
      <rPr>
        <b/>
        <sz val="10"/>
        <rFont val="Symbol"/>
        <family val="1"/>
        <charset val="2"/>
      </rPr>
      <t>0</t>
    </r>
  </si>
  <si>
    <r>
      <t>K</t>
    </r>
    <r>
      <rPr>
        <b/>
        <sz val="11"/>
        <rFont val="Arial"/>
        <family val="2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</si>
</sst>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E+00"/>
  </numFmts>
  <fonts count="11">
    <font>
      <sz val="12"/>
      <name val="Arial"/>
    </font>
    <font>
      <sz val="8"/>
      <name val="Arial"/>
      <family val="2"/>
    </font>
    <font>
      <sz val="12"/>
      <name val="Arial"/>
      <family val="2"/>
    </font>
    <font>
      <b/>
      <sz val="14"/>
      <name val="Symbol"/>
      <family val="1"/>
      <charset val="2"/>
    </font>
    <font>
      <b/>
      <sz val="14"/>
      <name val="Times New Roman"/>
      <family val="1"/>
    </font>
    <font>
      <b/>
      <vertAlign val="subscript"/>
      <sz val="14"/>
      <name val="Times New Roman"/>
      <family val="1"/>
    </font>
    <font>
      <b/>
      <sz val="14"/>
      <name val="Arial"/>
      <family val="2"/>
    </font>
    <font>
      <b/>
      <sz val="14"/>
      <name val="Symbol"/>
      <family val="1"/>
      <charset val="2"/>
    </font>
    <font>
      <b/>
      <sz val="14"/>
      <name val="Arial"/>
      <family val="2"/>
      <charset val="2"/>
    </font>
    <font>
      <b/>
      <sz val="10"/>
      <name val="Symbol"/>
      <family val="1"/>
      <charset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164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wrapText="1"/>
    </xf>
    <xf numFmtId="165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 vertical="top" wrapText="1"/>
    </xf>
    <xf numFmtId="165" fontId="2" fillId="0" borderId="0" xfId="0" applyNumberFormat="1" applyFont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CCFF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2947708839026699"/>
                  <c:y val="4.9097472924187723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'exp data'!$D$2:$D$8</c:f>
              <c:numCache>
                <c:formatCode>0.00000E+00</c:formatCode>
                <c:ptCount val="7"/>
                <c:pt idx="0">
                  <c:v>1.8975332068311198E-2</c:v>
                </c:pt>
                <c:pt idx="1">
                  <c:v>3.063725490196079E-2</c:v>
                </c:pt>
                <c:pt idx="2">
                  <c:v>4.2625745950554142E-2</c:v>
                </c:pt>
                <c:pt idx="3">
                  <c:v>6.0240963855421679E-2</c:v>
                </c:pt>
                <c:pt idx="4">
                  <c:v>8.4674005080440318E-2</c:v>
                </c:pt>
                <c:pt idx="5">
                  <c:v>9.5165588123334616E-2</c:v>
                </c:pt>
                <c:pt idx="6">
                  <c:v>0.13539128080151638</c:v>
                </c:pt>
              </c:numCache>
            </c:numRef>
          </c:xVal>
          <c:yVal>
            <c:numRef>
              <c:f>'exp data'!$E$2:$E$8</c:f>
              <c:numCache>
                <c:formatCode>0.00000E+00</c:formatCode>
                <c:ptCount val="7"/>
                <c:pt idx="0">
                  <c:v>5.2699999999999997E-2</c:v>
                </c:pt>
                <c:pt idx="1">
                  <c:v>8.1599999999999992E-2</c:v>
                </c:pt>
                <c:pt idx="2">
                  <c:v>0.11729999999999999</c:v>
                </c:pt>
                <c:pt idx="3">
                  <c:v>0.16600000000000001</c:v>
                </c:pt>
                <c:pt idx="4">
                  <c:v>0.23619999999999997</c:v>
                </c:pt>
                <c:pt idx="5">
                  <c:v>0.26269999999999999</c:v>
                </c:pt>
                <c:pt idx="6">
                  <c:v>0.36929999999999996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92-1F4C-9D9D-B0CE096BF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292432"/>
        <c:axId val="284366800"/>
      </c:scatterChart>
      <c:valAx>
        <c:axId val="327292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latin typeface="Arial" panose="020B0604020202020204" pitchFamily="34" charset="0"/>
                    <a:cs typeface="Arial" panose="020B0604020202020204" pitchFamily="34" charset="0"/>
                  </a:rPr>
                  <a:t>1/Λ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84366800"/>
        <c:crosses val="autoZero"/>
        <c:crossBetween val="midCat"/>
      </c:valAx>
      <c:valAx>
        <c:axId val="28436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Λ×c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2729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plot </a:t>
            </a:r>
            <a:r>
              <a:rPr lang="en-US" b="1">
                <a:latin typeface="Symbol" pitchFamily="2" charset="2"/>
              </a:rPr>
              <a:t>a</a:t>
            </a:r>
            <a:r>
              <a:rPr lang="en-US" b="1"/>
              <a:t> vc 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elaboration!$A$2:$A$8</c:f>
              <c:numCache>
                <c:formatCode>0.00000</c:formatCode>
                <c:ptCount val="7"/>
                <c:pt idx="0">
                  <c:v>1E-3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0.01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0.05</c:v>
                </c:pt>
              </c:numCache>
            </c:numRef>
          </c:xVal>
          <c:yVal>
            <c:numRef>
              <c:f>elaboration!$C$2:$C$8</c:f>
              <c:numCache>
                <c:formatCode>0.00000E+00</c:formatCode>
                <c:ptCount val="7"/>
                <c:pt idx="0">
                  <c:v>0.13488610186844124</c:v>
                </c:pt>
                <c:pt idx="1">
                  <c:v>8.3542359866905544E-2</c:v>
                </c:pt>
                <c:pt idx="2">
                  <c:v>6.0046071154338361E-2</c:v>
                </c:pt>
                <c:pt idx="3">
                  <c:v>4.2487842334271823E-2</c:v>
                </c:pt>
                <c:pt idx="4">
                  <c:v>3.022779626311748E-2</c:v>
                </c:pt>
                <c:pt idx="5">
                  <c:v>2.6895316099308932E-2</c:v>
                </c:pt>
                <c:pt idx="6">
                  <c:v>1.8904530330176604E-2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E2-4040-986D-449DF7C10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689328"/>
        <c:axId val="387117664"/>
      </c:scatterChart>
      <c:valAx>
        <c:axId val="373689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c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87117664"/>
        <c:crosses val="autoZero"/>
        <c:crossBetween val="midCat"/>
      </c:valAx>
      <c:valAx>
        <c:axId val="38711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Symbol" pitchFamily="2" charset="2"/>
                  </a:rPr>
                  <a:t>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73689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</xdr:colOff>
      <xdr:row>3</xdr:row>
      <xdr:rowOff>196850</xdr:rowOff>
    </xdr:from>
    <xdr:to>
      <xdr:col>14</xdr:col>
      <xdr:colOff>368300</xdr:colOff>
      <xdr:row>27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A7D6A8-5AA6-28A9-94C9-554BC1BFF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1098550</xdr:colOff>
      <xdr:row>10</xdr:row>
      <xdr:rowOff>209550</xdr:rowOff>
    </xdr:from>
    <xdr:to>
      <xdr:col>7</xdr:col>
      <xdr:colOff>609600</xdr:colOff>
      <xdr:row>28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8A68F2-3000-2F89-2159-064FCF18F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tabSelected="1" workbookViewId="0">
      <selection activeCell="B30" sqref="B30"/>
    </sheetView>
  </sheetViews>
  <sheetFormatPr defaultColWidth="8.6640625" defaultRowHeight="15"/>
  <cols>
    <col min="1" max="1" width="13.33203125" style="1" customWidth="1"/>
    <col min="2" max="2" width="15.109375" customWidth="1"/>
    <col min="3" max="3" width="22" customWidth="1"/>
    <col min="4" max="4" width="15.44140625" customWidth="1"/>
    <col min="5" max="5" width="13.6640625" customWidth="1"/>
    <col min="6" max="6" width="15.88671875" customWidth="1"/>
    <col min="7" max="7" width="14" customWidth="1"/>
  </cols>
  <sheetData>
    <row r="1" spans="1:7" s="14" customFormat="1" ht="18">
      <c r="A1" s="9" t="s">
        <v>1</v>
      </c>
      <c r="B1" s="10" t="s">
        <v>8</v>
      </c>
      <c r="C1" s="11" t="s">
        <v>9</v>
      </c>
      <c r="D1" s="10" t="s">
        <v>10</v>
      </c>
      <c r="E1" s="12" t="s">
        <v>11</v>
      </c>
      <c r="F1" s="13" t="s">
        <v>12</v>
      </c>
      <c r="G1" s="9" t="s">
        <v>3</v>
      </c>
    </row>
    <row r="2" spans="1:7">
      <c r="A2" s="2">
        <v>1E-3</v>
      </c>
      <c r="B2" s="5">
        <f>52.7*10^-6</f>
        <v>5.27E-5</v>
      </c>
      <c r="C2" s="5">
        <f>($B2*1000)/$A2</f>
        <v>52.699999999999996</v>
      </c>
      <c r="D2" s="5">
        <f>1/$C2</f>
        <v>1.8975332068311198E-2</v>
      </c>
      <c r="E2" s="5">
        <f>$C2*$A2</f>
        <v>5.2699999999999997E-2</v>
      </c>
      <c r="F2">
        <v>390.7</v>
      </c>
      <c r="G2">
        <f>2.74478/($F$2^2)</f>
        <v>1.7981284731800908E-5</v>
      </c>
    </row>
    <row r="3" spans="1:7">
      <c r="A3" s="3">
        <v>2.5000000000000001E-3</v>
      </c>
      <c r="B3" s="16">
        <f>81.6*10^-6</f>
        <v>8.1599999999999991E-5</v>
      </c>
      <c r="C3" s="5">
        <f t="shared" ref="C3:C8" si="0">($B3*1000)/$A3</f>
        <v>32.639999999999993</v>
      </c>
      <c r="D3" s="5">
        <f t="shared" ref="D3:D8" si="1">1/$C3</f>
        <v>3.063725490196079E-2</v>
      </c>
      <c r="E3" s="5">
        <f t="shared" ref="E3:E8" si="2">$C3*$A3</f>
        <v>8.1599999999999992E-2</v>
      </c>
    </row>
    <row r="4" spans="1:7">
      <c r="A4" s="3">
        <v>5.0000000000000001E-3</v>
      </c>
      <c r="B4" s="16">
        <f>117.3*10^-6</f>
        <v>1.1729999999999999E-4</v>
      </c>
      <c r="C4" s="5">
        <f t="shared" si="0"/>
        <v>23.459999999999997</v>
      </c>
      <c r="D4" s="5">
        <f t="shared" si="1"/>
        <v>4.2625745950554142E-2</v>
      </c>
      <c r="E4" s="5">
        <f t="shared" si="2"/>
        <v>0.11729999999999999</v>
      </c>
    </row>
    <row r="5" spans="1:7">
      <c r="A5" s="1">
        <v>0.01</v>
      </c>
      <c r="B5" s="5">
        <f>166*10^-6</f>
        <v>1.66E-4</v>
      </c>
      <c r="C5" s="5">
        <f t="shared" si="0"/>
        <v>16.600000000000001</v>
      </c>
      <c r="D5" s="5">
        <f t="shared" si="1"/>
        <v>6.0240963855421679E-2</v>
      </c>
      <c r="E5" s="5">
        <f t="shared" si="2"/>
        <v>0.16600000000000001</v>
      </c>
    </row>
    <row r="6" spans="1:7">
      <c r="A6" s="1">
        <v>0.02</v>
      </c>
      <c r="B6" s="5">
        <f>236.2*10^-6</f>
        <v>2.3619999999999997E-4</v>
      </c>
      <c r="C6" s="5">
        <f t="shared" si="0"/>
        <v>11.809999999999999</v>
      </c>
      <c r="D6" s="5">
        <f t="shared" si="1"/>
        <v>8.4674005080440318E-2</v>
      </c>
      <c r="E6" s="5">
        <f t="shared" si="2"/>
        <v>0.23619999999999997</v>
      </c>
    </row>
    <row r="7" spans="1:7">
      <c r="A7" s="3">
        <v>2.5000000000000001E-2</v>
      </c>
      <c r="B7" s="5">
        <f>262.7*10^-6</f>
        <v>2.6269999999999999E-4</v>
      </c>
      <c r="C7" s="5">
        <f t="shared" si="0"/>
        <v>10.507999999999999</v>
      </c>
      <c r="D7" s="5">
        <f t="shared" si="1"/>
        <v>9.5165588123334616E-2</v>
      </c>
      <c r="E7" s="5">
        <f t="shared" si="2"/>
        <v>0.26269999999999999</v>
      </c>
    </row>
    <row r="8" spans="1:7">
      <c r="A8" s="4">
        <v>0.05</v>
      </c>
      <c r="B8" s="5">
        <f>369.3*10^-6</f>
        <v>3.6929999999999998E-4</v>
      </c>
      <c r="C8" s="5">
        <f t="shared" si="0"/>
        <v>7.3859999999999992</v>
      </c>
      <c r="D8" s="5">
        <f t="shared" si="1"/>
        <v>0.13539128080151638</v>
      </c>
      <c r="E8" s="5">
        <f t="shared" si="2"/>
        <v>0.36929999999999996</v>
      </c>
    </row>
  </sheetData>
  <phoneticPr fontId="1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094BB-07E6-DD46-B47E-257F6C37FFC2}">
  <dimension ref="A1:H11"/>
  <sheetViews>
    <sheetView workbookViewId="0">
      <selection activeCell="F5" sqref="F5"/>
    </sheetView>
  </sheetViews>
  <sheetFormatPr defaultColWidth="10.88671875" defaultRowHeight="15"/>
  <cols>
    <col min="1" max="1" width="13.109375" customWidth="1"/>
    <col min="2" max="2" width="12.109375" customWidth="1"/>
    <col min="3" max="3" width="12.44140625" customWidth="1"/>
    <col min="4" max="4" width="11.6640625" bestFit="1" customWidth="1"/>
    <col min="5" max="5" width="11.109375" bestFit="1" customWidth="1"/>
    <col min="6" max="6" width="11.109375" customWidth="1"/>
    <col min="7" max="7" width="14.109375" customWidth="1"/>
    <col min="8" max="8" width="12.109375" bestFit="1" customWidth="1"/>
  </cols>
  <sheetData>
    <row r="1" spans="1:8" ht="20.25">
      <c r="A1" s="9" t="s">
        <v>1</v>
      </c>
      <c r="B1" s="11" t="s">
        <v>2</v>
      </c>
      <c r="C1" s="15" t="s">
        <v>0</v>
      </c>
      <c r="D1" s="6" t="s">
        <v>4</v>
      </c>
      <c r="E1" s="7" t="s">
        <v>5</v>
      </c>
      <c r="F1" s="7" t="s">
        <v>14</v>
      </c>
      <c r="G1" s="8" t="s">
        <v>6</v>
      </c>
      <c r="H1" s="8" t="s">
        <v>7</v>
      </c>
    </row>
    <row r="2" spans="1:8">
      <c r="A2" s="2">
        <v>1E-3</v>
      </c>
      <c r="B2" s="5">
        <v>52.699999999999996</v>
      </c>
      <c r="C2" s="5">
        <f t="shared" ref="C2:C8" si="0">$B2/$B$11</f>
        <v>0.13488610186844124</v>
      </c>
      <c r="D2" s="5">
        <f>-0.509*SQRT($A2*$C2)</f>
        <v>-5.9115502330757226E-3</v>
      </c>
      <c r="E2" s="5">
        <f>10^$D2</f>
        <v>0.9864803748394827</v>
      </c>
      <c r="F2" s="5">
        <f>($A2*$C2*$C2)/(1-$C2)</f>
        <v>2.1031057894872347E-5</v>
      </c>
      <c r="G2" s="5">
        <f>$F2*($E2)^2</f>
        <v>2.0466237918261061E-5</v>
      </c>
      <c r="H2" s="5">
        <f>-LOG10($G2)</f>
        <v>4.6889619815434971</v>
      </c>
    </row>
    <row r="3" spans="1:8">
      <c r="A3" s="3">
        <v>2.5000000000000001E-3</v>
      </c>
      <c r="B3" s="5">
        <v>32.639999999999993</v>
      </c>
      <c r="C3" s="5">
        <f t="shared" si="0"/>
        <v>8.3542359866905544E-2</v>
      </c>
      <c r="D3" s="5">
        <f t="shared" ref="D3:D8" si="1">-0.509*SQRT($A3*$C3)</f>
        <v>-7.3559904392062926E-3</v>
      </c>
      <c r="E3" s="5">
        <f t="shared" ref="E3:E8" si="2">10^$D3</f>
        <v>0.98320484404246844</v>
      </c>
      <c r="F3" s="5">
        <f t="shared" ref="F3:F8" si="3">($A3*$C3*$C3)/(1-$C3)</f>
        <v>1.9038866573031032E-5</v>
      </c>
      <c r="G3" s="5">
        <f t="shared" ref="G3:G8" si="4">$F3*$E3^2</f>
        <v>1.8404715537719335E-5</v>
      </c>
      <c r="H3" s="5">
        <f t="shared" ref="H3:H8" si="5">-LOG10($G3)</f>
        <v>4.7350708905972931</v>
      </c>
    </row>
    <row r="4" spans="1:8">
      <c r="A4" s="3">
        <v>5.0000000000000001E-3</v>
      </c>
      <c r="B4" s="5">
        <v>23.459999999999997</v>
      </c>
      <c r="C4" s="5">
        <f t="shared" si="0"/>
        <v>6.0046071154338361E-2</v>
      </c>
      <c r="D4" s="5">
        <f t="shared" si="1"/>
        <v>-8.819522708383128E-3</v>
      </c>
      <c r="E4" s="5">
        <f t="shared" si="2"/>
        <v>0.97989711108730049</v>
      </c>
      <c r="F4" s="5">
        <f t="shared" si="3"/>
        <v>1.917929459319216E-5</v>
      </c>
      <c r="G4" s="5">
        <f t="shared" si="4"/>
        <v>1.8415926990272831E-5</v>
      </c>
      <c r="H4" s="5">
        <f t="shared" si="5"/>
        <v>4.7348064154662648</v>
      </c>
    </row>
    <row r="5" spans="1:8">
      <c r="A5" s="1">
        <v>0.01</v>
      </c>
      <c r="B5" s="5">
        <v>16.600000000000001</v>
      </c>
      <c r="C5" s="5">
        <f t="shared" si="0"/>
        <v>4.2487842334271823E-2</v>
      </c>
      <c r="D5" s="5">
        <f t="shared" si="1"/>
        <v>-1.0491802838314052E-2</v>
      </c>
      <c r="E5" s="5">
        <f t="shared" si="2"/>
        <v>0.97613120640322326</v>
      </c>
      <c r="F5" s="5">
        <f t="shared" si="3"/>
        <v>1.8853199218094424E-5</v>
      </c>
      <c r="G5" s="5">
        <f t="shared" si="4"/>
        <v>1.7963934008150905E-5</v>
      </c>
      <c r="H5" s="5">
        <f t="shared" si="5"/>
        <v>4.7455985490195074</v>
      </c>
    </row>
    <row r="6" spans="1:8">
      <c r="A6" s="1">
        <v>0.02</v>
      </c>
      <c r="B6" s="5">
        <v>11.809999999999999</v>
      </c>
      <c r="C6" s="5">
        <f t="shared" si="0"/>
        <v>3.022779626311748E-2</v>
      </c>
      <c r="D6" s="5">
        <f t="shared" si="1"/>
        <v>-1.2515148967267421E-2</v>
      </c>
      <c r="E6" s="5">
        <f t="shared" si="2"/>
        <v>0.97159406004973103</v>
      </c>
      <c r="F6" s="5">
        <f t="shared" si="3"/>
        <v>1.8844006116150725E-5</v>
      </c>
      <c r="G6" s="5">
        <f t="shared" si="4"/>
        <v>1.7788647883836566E-5</v>
      </c>
      <c r="H6" s="5">
        <f t="shared" si="5"/>
        <v>4.74985706141047</v>
      </c>
    </row>
    <row r="7" spans="1:8">
      <c r="A7" s="3">
        <v>2.5000000000000001E-2</v>
      </c>
      <c r="B7" s="5">
        <v>10.507999999999999</v>
      </c>
      <c r="C7" s="5">
        <f t="shared" si="0"/>
        <v>2.6895316099308932E-2</v>
      </c>
      <c r="D7" s="5">
        <f t="shared" si="1"/>
        <v>-1.3198546691137113E-2</v>
      </c>
      <c r="E7" s="5">
        <f t="shared" si="2"/>
        <v>0.97006637997696088</v>
      </c>
      <c r="F7" s="5">
        <f t="shared" si="3"/>
        <v>1.8583766989543327E-5</v>
      </c>
      <c r="G7" s="5">
        <f t="shared" si="4"/>
        <v>1.748785960699474E-5</v>
      </c>
      <c r="H7" s="5">
        <f t="shared" si="5"/>
        <v>4.757263341908109</v>
      </c>
    </row>
    <row r="8" spans="1:8">
      <c r="A8" s="4">
        <v>0.05</v>
      </c>
      <c r="B8" s="5">
        <v>7.3859999999999992</v>
      </c>
      <c r="C8" s="5">
        <f t="shared" si="0"/>
        <v>1.8904530330176604E-2</v>
      </c>
      <c r="D8" s="5">
        <f t="shared" si="1"/>
        <v>-1.5648969011523548E-2</v>
      </c>
      <c r="E8" s="5">
        <f t="shared" si="2"/>
        <v>0.9646083810412619</v>
      </c>
      <c r="F8" s="5">
        <f t="shared" si="3"/>
        <v>1.8213378720668222E-5</v>
      </c>
      <c r="G8" s="5">
        <f t="shared" si="4"/>
        <v>1.6946990272945835E-5</v>
      </c>
      <c r="H8" s="5">
        <f t="shared" si="5"/>
        <v>4.77090741981569</v>
      </c>
    </row>
    <row r="11" spans="1:8" ht="18">
      <c r="A11" s="11" t="s">
        <v>13</v>
      </c>
      <c r="B11">
        <v>390.7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exp data</vt:lpstr>
      <vt:lpstr>elaboration</vt:lpstr>
    </vt:vector>
  </TitlesOfParts>
  <Company>UTS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</dc:creator>
  <cp:lastModifiedBy>Utente</cp:lastModifiedBy>
  <dcterms:created xsi:type="dcterms:W3CDTF">2006-11-11T21:25:00Z</dcterms:created>
  <dcterms:modified xsi:type="dcterms:W3CDTF">2025-11-24T16:39:22Z</dcterms:modified>
</cp:coreProperties>
</file>