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rober\Desktop\"/>
    </mc:Choice>
  </mc:AlternateContent>
  <xr:revisionPtr revIDLastSave="0" documentId="13_ncr:1_{A40282AB-E6B0-4822-9B95-CF34A5FBBF23}" xr6:coauthVersionLast="47" xr6:coauthVersionMax="47" xr10:uidLastSave="{00000000-0000-0000-0000-000000000000}"/>
  <bookViews>
    <workbookView xWindow="-110" yWindow="-110" windowWidth="19420" windowHeight="11500" firstSheet="1" activeTab="4" xr2:uid="{00000000-000D-0000-FFFF-FFFF00000000}"/>
  </bookViews>
  <sheets>
    <sheet name="Esempio 8.2" sheetId="1" r:id="rId1"/>
    <sheet name="Benchmarking Matrix" sheetId="2" r:id="rId2"/>
    <sheet name="Cluster Analysis_1" sheetId="3" r:id="rId3"/>
    <sheet name="Cluster Analysis_2" sheetId="4" r:id="rId4"/>
    <sheet name="Foglio1" sheetId="6" r:id="rId5"/>
    <sheet name="Foglio2" sheetId="5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6" l="1"/>
  <c r="C13" i="6"/>
  <c r="B13" i="6"/>
  <c r="C12" i="6"/>
  <c r="C18" i="6" s="1"/>
  <c r="J6" i="6" s="1"/>
  <c r="B12" i="6"/>
  <c r="B18" i="6" s="1"/>
  <c r="B22" i="6" s="1"/>
  <c r="J7" i="6" s="1"/>
  <c r="B11" i="6"/>
  <c r="B17" i="6" s="1"/>
  <c r="K7" i="6"/>
  <c r="K6" i="6"/>
  <c r="K5" i="6"/>
  <c r="J5" i="6"/>
  <c r="K4" i="6"/>
  <c r="E30" i="4" l="1"/>
  <c r="F17" i="4"/>
  <c r="L5" i="4" s="1"/>
  <c r="E17" i="4"/>
  <c r="E16" i="4"/>
  <c r="B24" i="4" s="1"/>
  <c r="B30" i="4" s="1"/>
  <c r="L7" i="4" s="1"/>
  <c r="D16" i="4"/>
  <c r="B23" i="4" s="1"/>
  <c r="B28" i="4" s="1"/>
  <c r="B34" i="4" s="1"/>
  <c r="D17" i="4"/>
  <c r="D15" i="4"/>
  <c r="E24" i="4" s="1"/>
  <c r="C30" i="4" s="1"/>
  <c r="C15" i="4"/>
  <c r="D24" i="4" s="1"/>
  <c r="D30" i="4" s="1"/>
  <c r="B35" i="4" s="1"/>
  <c r="L8" i="4" s="1"/>
  <c r="C16" i="4"/>
  <c r="C17" i="4"/>
  <c r="B22" i="4" s="1"/>
  <c r="B29" i="4" s="1"/>
  <c r="C14" i="4"/>
  <c r="D23" i="4" s="1"/>
  <c r="C29" i="4" s="1"/>
  <c r="C35" i="4" s="1"/>
  <c r="B39" i="4" s="1"/>
  <c r="L9" i="4" s="1"/>
  <c r="B14" i="4"/>
  <c r="C23" i="4" s="1"/>
  <c r="L6" i="4" s="1"/>
  <c r="B15" i="4"/>
  <c r="C24" i="4" s="1"/>
  <c r="B16" i="4"/>
  <c r="B21" i="4" s="1"/>
  <c r="B17" i="4"/>
  <c r="B13" i="4"/>
  <c r="C22" i="4" s="1"/>
  <c r="F6" i="3"/>
  <c r="F7" i="3"/>
  <c r="F5" i="3"/>
  <c r="E6" i="3"/>
  <c r="E7" i="3"/>
  <c r="E5" i="3"/>
  <c r="C11" i="3"/>
  <c r="C10" i="3"/>
  <c r="C9" i="3"/>
  <c r="B11" i="3"/>
  <c r="B10" i="3"/>
  <c r="B9" i="3"/>
  <c r="E14" i="1"/>
  <c r="D14" i="1"/>
  <c r="C14" i="1"/>
  <c r="B14" i="1"/>
  <c r="F17" i="1" s="1"/>
  <c r="F13" i="1"/>
  <c r="F12" i="1"/>
  <c r="F8" i="1"/>
  <c r="C5" i="1"/>
  <c r="D5" i="1"/>
  <c r="E5" i="1"/>
  <c r="B5" i="1"/>
  <c r="F4" i="1"/>
  <c r="F5" i="1" s="1"/>
  <c r="F3" i="1"/>
  <c r="F7" i="1" l="1"/>
  <c r="F14" i="1"/>
  <c r="F16" i="1"/>
</calcChain>
</file>

<file path=xl/sharedStrings.xml><?xml version="1.0" encoding="utf-8"?>
<sst xmlns="http://schemas.openxmlformats.org/spreadsheetml/2006/main" count="147" uniqueCount="65">
  <si>
    <t>Totale Attivo (€)</t>
  </si>
  <si>
    <t>Reddito Operativo (€)</t>
  </si>
  <si>
    <t>RoA</t>
  </si>
  <si>
    <t>U1</t>
  </si>
  <si>
    <t>U2</t>
  </si>
  <si>
    <t>U3</t>
  </si>
  <si>
    <t>U4</t>
  </si>
  <si>
    <t>Totale</t>
  </si>
  <si>
    <t>Media pesata</t>
  </si>
  <si>
    <t>Media semplice</t>
  </si>
  <si>
    <t>Rapporto delle somme</t>
  </si>
  <si>
    <t>Performance Benchmarking</t>
  </si>
  <si>
    <t>Process Benchmarking</t>
  </si>
  <si>
    <t>Strategic Benchmarking</t>
  </si>
  <si>
    <t>Internal Benchmarking</t>
  </si>
  <si>
    <t>Competitor Benchmarking</t>
  </si>
  <si>
    <t>Functional Benchmarking</t>
  </si>
  <si>
    <t>Generic Benchmarking</t>
  </si>
  <si>
    <t>BENCHMARKING MATRIX</t>
  </si>
  <si>
    <t>Maggiore è l'intensità del colore, maggiore è la rilevanza</t>
  </si>
  <si>
    <t>A</t>
  </si>
  <si>
    <t>B</t>
  </si>
  <si>
    <t>C</t>
  </si>
  <si>
    <t>CR</t>
  </si>
  <si>
    <t>ROA</t>
  </si>
  <si>
    <t>Media</t>
  </si>
  <si>
    <t>Varianza</t>
  </si>
  <si>
    <t>Sqm</t>
  </si>
  <si>
    <t>CR st</t>
  </si>
  <si>
    <t>ROA st</t>
  </si>
  <si>
    <t>Imprese</t>
  </si>
  <si>
    <t>Beta (x1)</t>
  </si>
  <si>
    <t>CR (x2)</t>
  </si>
  <si>
    <t>U5</t>
  </si>
  <si>
    <t>U6</t>
  </si>
  <si>
    <t>G1(U5,U6)</t>
  </si>
  <si>
    <t>G2(U1,U3)</t>
  </si>
  <si>
    <t>G1(U5,U6, U4)</t>
  </si>
  <si>
    <t>PASSO 1</t>
  </si>
  <si>
    <t>PASSO 2</t>
  </si>
  <si>
    <t>PASSO 3</t>
  </si>
  <si>
    <t>PASSO 4</t>
  </si>
  <si>
    <t>PASSO 5</t>
  </si>
  <si>
    <t>G1(U5,U6, U4, U2)</t>
  </si>
  <si>
    <t>PASSO</t>
  </si>
  <si>
    <t>UNITA'</t>
  </si>
  <si>
    <t>GRUPPI</t>
  </si>
  <si>
    <t>DISTANZA</t>
  </si>
  <si>
    <t>U1, U2, U3, U4, U5, U6</t>
  </si>
  <si>
    <t>G(U5, U6), U1, U2, U3, U4</t>
  </si>
  <si>
    <t>G(U5, U6, U4), U1, U2, U3</t>
  </si>
  <si>
    <t>G(U5, U6, U4, U2), U1, U3</t>
  </si>
  <si>
    <t>G(U5, U6, U4, U2), G(U1, U3)</t>
  </si>
  <si>
    <t>G (U1, U2, U3, U4, U5, U6)</t>
  </si>
  <si>
    <t>Ipotesi</t>
  </si>
  <si>
    <t>metodo legame completo</t>
  </si>
  <si>
    <t>distanza: quadrato distanza euclidea (x1-x2)^2+(y1-y2)^2</t>
  </si>
  <si>
    <t>U1, U2, U3, U4</t>
  </si>
  <si>
    <t>G(U2, U4), U1, U3</t>
  </si>
  <si>
    <t>G(U2, U3, U4), U1</t>
  </si>
  <si>
    <t>G(U1,U2, U3, U4)</t>
  </si>
  <si>
    <t>U2-U4</t>
  </si>
  <si>
    <t>U2-U4-U3</t>
  </si>
  <si>
    <t>Divido in due gruppi</t>
  </si>
  <si>
    <t>U2,U3,U4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</si>
</sst>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0.0000000000"/>
    <numFmt numFmtId="167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1" applyNumberFormat="1" applyFont="1"/>
    <xf numFmtId="2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/>
    <xf numFmtId="165" fontId="2" fillId="0" borderId="0" xfId="0" applyNumberFormat="1" applyFont="1"/>
    <xf numFmtId="2" fontId="2" fillId="0" borderId="0" xfId="0" applyNumberFormat="1" applyFont="1"/>
    <xf numFmtId="166" fontId="0" fillId="0" borderId="0" xfId="0" applyNumberFormat="1"/>
    <xf numFmtId="0" fontId="4" fillId="0" borderId="0" xfId="0" applyFont="1"/>
    <xf numFmtId="0" fontId="5" fillId="0" borderId="0" xfId="0" applyFont="1"/>
    <xf numFmtId="164" fontId="5" fillId="0" borderId="0" xfId="1" applyNumberFormat="1" applyFont="1"/>
    <xf numFmtId="164" fontId="5" fillId="0" borderId="0" xfId="0" applyNumberFormat="1" applyFont="1"/>
    <xf numFmtId="0" fontId="6" fillId="0" borderId="0" xfId="0" applyFont="1"/>
    <xf numFmtId="3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 applyAlignment="1">
      <alignment horizontal="right" wrapText="1"/>
    </xf>
    <xf numFmtId="3" fontId="4" fillId="0" borderId="0" xfId="0" applyNumberFormat="1" applyFont="1"/>
    <xf numFmtId="3" fontId="4" fillId="2" borderId="5" xfId="0" applyNumberFormat="1" applyFont="1" applyFill="1" applyBorder="1" applyAlignment="1">
      <alignment wrapText="1"/>
    </xf>
    <xf numFmtId="3" fontId="4" fillId="2" borderId="6" xfId="0" applyNumberFormat="1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 wrapText="1"/>
    </xf>
    <xf numFmtId="3" fontId="4" fillId="2" borderId="7" xfId="0" applyNumberFormat="1" applyFont="1" applyFill="1" applyBorder="1" applyAlignment="1">
      <alignment wrapText="1"/>
    </xf>
    <xf numFmtId="3" fontId="4" fillId="2" borderId="8" xfId="0" applyNumberFormat="1" applyFont="1" applyFill="1" applyBorder="1" applyAlignment="1">
      <alignment wrapText="1"/>
    </xf>
    <xf numFmtId="3" fontId="6" fillId="0" borderId="0" xfId="0" applyNumberFormat="1" applyFont="1"/>
    <xf numFmtId="3" fontId="0" fillId="3" borderId="0" xfId="0" applyNumberFormat="1" applyFill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3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4" fontId="0" fillId="0" borderId="0" xfId="0" applyNumberFormat="1"/>
    <xf numFmtId="4" fontId="0" fillId="0" borderId="0" xfId="1" applyNumberFormat="1" applyFont="1"/>
    <xf numFmtId="167" fontId="0" fillId="0" borderId="0" xfId="0" applyNumberFormat="1"/>
    <xf numFmtId="2" fontId="4" fillId="0" borderId="0" xfId="0" applyNumberFormat="1" applyFont="1"/>
    <xf numFmtId="0" fontId="0" fillId="0" borderId="9" xfId="0" applyBorder="1"/>
    <xf numFmtId="2" fontId="0" fillId="0" borderId="9" xfId="0" applyNumberFormat="1" applyBorder="1"/>
    <xf numFmtId="0" fontId="4" fillId="2" borderId="9" xfId="0" applyFont="1" applyFill="1" applyBorder="1"/>
    <xf numFmtId="0" fontId="0" fillId="2" borderId="9" xfId="0" applyFill="1" applyBorder="1"/>
    <xf numFmtId="2" fontId="4" fillId="6" borderId="9" xfId="0" applyNumberFormat="1" applyFont="1" applyFill="1" applyBorder="1"/>
    <xf numFmtId="0" fontId="4" fillId="2" borderId="10" xfId="0" applyFont="1" applyFill="1" applyBorder="1"/>
    <xf numFmtId="0" fontId="0" fillId="0" borderId="11" xfId="0" applyBorder="1"/>
    <xf numFmtId="2" fontId="2" fillId="0" borderId="9" xfId="0" applyNumberFormat="1" applyFont="1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Scree plot</a:t>
            </a:r>
          </a:p>
        </c:rich>
      </c:tx>
      <c:layout>
        <c:manualLayout>
          <c:xMode val="edge"/>
          <c:yMode val="edge"/>
          <c:x val="0.3598263342082239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'Cluster Analysis_2'!$L$5:$L$9</c:f>
              <c:numCache>
                <c:formatCode>0.00</c:formatCode>
                <c:ptCount val="5"/>
                <c:pt idx="0">
                  <c:v>4.1805000000000016E-2</c:v>
                </c:pt>
                <c:pt idx="1">
                  <c:v>0.30280100000000004</c:v>
                </c:pt>
                <c:pt idx="2">
                  <c:v>0.32948000000000011</c:v>
                </c:pt>
                <c:pt idx="3">
                  <c:v>1.7556049999999996</c:v>
                </c:pt>
                <c:pt idx="4">
                  <c:v>5.0244160000000004</c:v>
                </c:pt>
              </c:numCache>
            </c:numRef>
          </c:xVal>
          <c:yVal>
            <c:numRef>
              <c:f>'Cluster Analysis_2'!$K$5:$K$9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30-441E-9F72-FCBAD392D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451375"/>
        <c:axId val="607448975"/>
      </c:scatterChart>
      <c:valAx>
        <c:axId val="607451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07448975"/>
        <c:crosses val="autoZero"/>
        <c:crossBetween val="midCat"/>
      </c:valAx>
      <c:valAx>
        <c:axId val="607448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074513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[1]Foglio8!$J$4:$J$7</c:f>
              <c:numCache>
                <c:formatCode>0.00</c:formatCode>
                <c:ptCount val="4"/>
                <c:pt idx="0">
                  <c:v>0</c:v>
                </c:pt>
                <c:pt idx="1">
                  <c:v>0.48999999999999988</c:v>
                </c:pt>
                <c:pt idx="2">
                  <c:v>0.62</c:v>
                </c:pt>
                <c:pt idx="3">
                  <c:v>1.63</c:v>
                </c:pt>
              </c:numCache>
            </c:numRef>
          </c:xVal>
          <c:yVal>
            <c:numRef>
              <c:f>[1]Foglio8!$K$4:$K$7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BD-4E26-BA7C-B311B058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6487456"/>
        <c:axId val="696486016"/>
      </c:scatterChart>
      <c:valAx>
        <c:axId val="696487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486016"/>
        <c:crosses val="autoZero"/>
        <c:crossBetween val="midCat"/>
      </c:valAx>
      <c:valAx>
        <c:axId val="69648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487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69816272965886E-2"/>
          <c:y val="7.407407407407407E-2"/>
          <c:w val="0.89653018372703408"/>
          <c:h val="0.841674686497521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Foglio2!$A$17:$A$24</c:f>
              <c:numCache>
                <c:formatCode>#,##0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Foglio2!$B$17:$B$24</c:f>
              <c:numCache>
                <c:formatCode>General</c:formatCode>
                <c:ptCount val="8"/>
                <c:pt idx="0">
                  <c:v>30</c:v>
                </c:pt>
                <c:pt idx="1">
                  <c:v>28</c:v>
                </c:pt>
                <c:pt idx="2">
                  <c:v>25</c:v>
                </c:pt>
                <c:pt idx="3">
                  <c:v>27</c:v>
                </c:pt>
                <c:pt idx="4">
                  <c:v>12</c:v>
                </c:pt>
                <c:pt idx="5">
                  <c:v>14</c:v>
                </c:pt>
                <c:pt idx="6">
                  <c:v>9</c:v>
                </c:pt>
                <c:pt idx="7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76-4E86-BD40-F4F3AB679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384719"/>
        <c:axId val="522383759"/>
      </c:scatterChart>
      <c:valAx>
        <c:axId val="522384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2383759"/>
        <c:crosses val="autoZero"/>
        <c:crossBetween val="midCat"/>
      </c:valAx>
      <c:valAx>
        <c:axId val="522383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2384719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498475</xdr:colOff>
      <xdr:row>13</xdr:row>
      <xdr:rowOff>177800</xdr:rowOff>
    </xdr:from>
    <xdr:to>
      <xdr:col>13</xdr:col>
      <xdr:colOff>320675</xdr:colOff>
      <xdr:row>28</xdr:row>
      <xdr:rowOff>158750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12B3C7B-B0A0-CAD4-1E76-8FA1B8FE8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533400</xdr:colOff>
      <xdr:row>0</xdr:row>
      <xdr:rowOff>0</xdr:rowOff>
    </xdr:from>
    <xdr:to>
      <xdr:col>20</xdr:col>
      <xdr:colOff>457929</xdr:colOff>
      <xdr:row>20</xdr:row>
      <xdr:rowOff>16790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F6891043-A588-35B6-B3D6-5F2C81409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53850" y="0"/>
          <a:ext cx="3582129" cy="3699790"/>
        </a:xfrm>
        <a:prstGeom prst="rect">
          <a:avLst/>
        </a:prstGeom>
      </xdr:spPr>
    </xdr:pic>
    <xdr:clientData/>
  </xdr:twoCellAnchor>
  <xdr:twoCellAnchor editAs="oneCell">
    <xdr:from>
      <xdr:col>14</xdr:col>
      <xdr:colOff>565889</xdr:colOff>
      <xdr:row>21</xdr:row>
      <xdr:rowOff>88900</xdr:rowOff>
    </xdr:from>
    <xdr:to>
      <xdr:col>20</xdr:col>
      <xdr:colOff>321453</xdr:colOff>
      <xdr:row>37</xdr:row>
      <xdr:rowOff>153086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A449D50-4ED5-5AC1-D15E-0718342CE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86339" y="3956050"/>
          <a:ext cx="3413164" cy="3010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88900</xdr:colOff>
      <xdr:row>1</xdr:row>
      <xdr:rowOff>6350</xdr:rowOff>
    </xdr:from>
    <xdr:to>
      <xdr:col>20</xdr:col>
      <xdr:colOff>340755</xdr:colOff>
      <xdr:row>8</xdr:row>
      <xdr:rowOff>183331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4AE3D9B-7B05-447B-A45F-598CA2FA4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9400" y="190500"/>
          <a:ext cx="5738255" cy="1466031"/>
        </a:xfrm>
        <a:prstGeom prst="rect">
          <a:avLst/>
        </a:prstGeom>
      </xdr:spPr>
    </xdr:pic>
    <xdr:clientData/>
  </xdr:twoCellAnchor>
  <xdr:twoCellAnchor editAs="oneCell">
    <xdr:from>
      <xdr:col>11</xdr:col>
      <xdr:colOff>177800</xdr:colOff>
      <xdr:row>10</xdr:row>
      <xdr:rowOff>6350</xdr:rowOff>
    </xdr:from>
    <xdr:to>
      <xdr:col>16</xdr:col>
      <xdr:colOff>245309</xdr:colOff>
      <xdr:row>13</xdr:row>
      <xdr:rowOff>45201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7F2EFF9-6168-4144-BB49-2962A2440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8300" y="1847850"/>
          <a:ext cx="3115509" cy="591301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304800</xdr:colOff>
      <xdr:row>15</xdr:row>
      <xdr:rowOff>87408</xdr:rowOff>
    </xdr:from>
    <xdr:to>
      <xdr:col>21</xdr:col>
      <xdr:colOff>303153</xdr:colOff>
      <xdr:row>19</xdr:row>
      <xdr:rowOff>66854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72C35FC-9F0F-4044-925C-27C6FD1C6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15300" y="2849658"/>
          <a:ext cx="6094353" cy="716046"/>
        </a:xfrm>
        <a:prstGeom prst="rect">
          <a:avLst/>
        </a:prstGeom>
      </xdr:spPr>
    </xdr:pic>
    <xdr:clientData/>
  </xdr:twoCellAnchor>
  <xdr:twoCellAnchor>
    <xdr:from>
      <xdr:col>5</xdr:col>
      <xdr:colOff>212725</xdr:colOff>
      <xdr:row>13</xdr:row>
      <xdr:rowOff>25400</xdr:rowOff>
    </xdr:from>
    <xdr:to>
      <xdr:col>11</xdr:col>
      <xdr:colOff>22225</xdr:colOff>
      <xdr:row>28</xdr:row>
      <xdr:rowOff>6350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A36F02A-2EA0-43C9-B034-4ADD3EF30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165100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1D7E7C0-D893-4F06-9DD6-AAE9A2756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er\Desktop\poggia.xlsx" TargetMode="External"/><Relationship Id="rId1" Type="http://schemas.openxmlformats.org/officeDocument/2006/relationships/externalLinkPath" Target="pogg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2"/>
      <sheetName val="Foglio6"/>
      <sheetName val="Foglio7"/>
      <sheetName val="Foglio8"/>
    </sheetNames>
    <sheetDataSet>
      <sheetData sheetId="0"/>
      <sheetData sheetId="1"/>
      <sheetData sheetId="2"/>
      <sheetData sheetId="3">
        <row r="4">
          <cell r="J4">
            <v>0</v>
          </cell>
          <cell r="K4">
            <v>4</v>
          </cell>
        </row>
        <row r="5">
          <cell r="J5">
            <v>0.48999999999999988</v>
          </cell>
          <cell r="K5">
            <v>3</v>
          </cell>
        </row>
        <row r="6">
          <cell r="J6">
            <v>0.62</v>
          </cell>
          <cell r="K6">
            <v>2</v>
          </cell>
        </row>
        <row r="7">
          <cell r="J7">
            <v>1.63</v>
          </cell>
          <cell r="K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workbookViewId="0">
      <selection activeCell="B25" sqref="B25"/>
    </sheetView>
  </sheetViews>
  <sheetFormatPr defaultRowHeight="14.5" x14ac:dyDescent="0.35"/>
  <cols>
    <col min="1" max="1" width="18.90625" bestFit="1" customWidth="1"/>
    <col min="2" max="3" width="8.90625" bestFit="1" customWidth="1"/>
    <col min="4" max="4" width="9.90625" bestFit="1" customWidth="1"/>
    <col min="5" max="5" width="8.90625" bestFit="1" customWidth="1"/>
    <col min="6" max="6" width="9.90625" bestFit="1" customWidth="1"/>
  </cols>
  <sheetData>
    <row r="2" spans="1:7" x14ac:dyDescent="0.35">
      <c r="A2" s="1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</row>
    <row r="3" spans="1:7" x14ac:dyDescent="0.35">
      <c r="A3" s="13" t="s">
        <v>0</v>
      </c>
      <c r="B3" s="2">
        <v>2156968</v>
      </c>
      <c r="C3" s="2">
        <v>1457429</v>
      </c>
      <c r="D3" s="2">
        <v>2017202</v>
      </c>
      <c r="E3" s="2">
        <v>2145505</v>
      </c>
      <c r="F3" s="2">
        <f>SUM(B3:E3)</f>
        <v>7777104</v>
      </c>
    </row>
    <row r="4" spans="1:7" x14ac:dyDescent="0.35">
      <c r="A4" s="13" t="s">
        <v>1</v>
      </c>
      <c r="B4" s="2">
        <v>76808</v>
      </c>
      <c r="C4" s="2">
        <v>70655</v>
      </c>
      <c r="D4" s="2">
        <v>86863</v>
      </c>
      <c r="E4" s="2">
        <v>69862</v>
      </c>
      <c r="F4" s="2">
        <f>SUM(B4:E4)</f>
        <v>304188</v>
      </c>
    </row>
    <row r="5" spans="1:7" x14ac:dyDescent="0.35">
      <c r="A5" s="13" t="s">
        <v>2</v>
      </c>
      <c r="B5" s="3">
        <f>+B4/B3</f>
        <v>3.560924408707037E-2</v>
      </c>
      <c r="C5" s="3">
        <f t="shared" ref="C5:E5" si="0">+C4/C3</f>
        <v>4.8479205505036607E-2</v>
      </c>
      <c r="D5" s="3">
        <f t="shared" si="0"/>
        <v>4.306113121045884E-2</v>
      </c>
      <c r="E5" s="3">
        <f t="shared" si="0"/>
        <v>3.2562030850545674E-2</v>
      </c>
      <c r="F5" s="3">
        <f>+F4/F3</f>
        <v>3.911327404133981E-2</v>
      </c>
      <c r="G5" s="3"/>
    </row>
    <row r="7" spans="1:7" x14ac:dyDescent="0.35">
      <c r="D7" s="14" t="s">
        <v>8</v>
      </c>
      <c r="E7" s="14"/>
      <c r="F7" s="15">
        <f>+(B5*B3+C5*C3+D5*D3+E5*E3)/F3</f>
        <v>3.911327404133981E-2</v>
      </c>
    </row>
    <row r="8" spans="1:7" x14ac:dyDescent="0.35">
      <c r="D8" s="14" t="s">
        <v>9</v>
      </c>
      <c r="E8" s="14"/>
      <c r="F8" s="16">
        <f>AVERAGE(B5:E5)</f>
        <v>3.9927902913277878E-2</v>
      </c>
    </row>
    <row r="11" spans="1:7" x14ac:dyDescent="0.35">
      <c r="A11" s="13"/>
      <c r="B11" s="13" t="s">
        <v>3</v>
      </c>
      <c r="C11" s="13" t="s">
        <v>4</v>
      </c>
      <c r="D11" s="13" t="s">
        <v>5</v>
      </c>
      <c r="E11" s="13" t="s">
        <v>6</v>
      </c>
      <c r="F11" s="13" t="s">
        <v>7</v>
      </c>
    </row>
    <row r="12" spans="1:7" x14ac:dyDescent="0.35">
      <c r="A12" s="13" t="s">
        <v>0</v>
      </c>
      <c r="B12" s="2">
        <v>8803610</v>
      </c>
      <c r="C12" s="2">
        <v>2156968</v>
      </c>
      <c r="D12" s="2">
        <v>2017202</v>
      </c>
      <c r="E12" s="2">
        <v>2145505</v>
      </c>
      <c r="F12" s="2">
        <f>SUM(B12:E12)</f>
        <v>15123285</v>
      </c>
    </row>
    <row r="13" spans="1:7" x14ac:dyDescent="0.35">
      <c r="A13" s="13" t="s">
        <v>1</v>
      </c>
      <c r="B13" s="2">
        <v>963130</v>
      </c>
      <c r="C13" s="2">
        <v>76808</v>
      </c>
      <c r="D13" s="2">
        <v>86863</v>
      </c>
      <c r="E13" s="2">
        <v>69862</v>
      </c>
      <c r="F13" s="2">
        <f>SUM(B13:E13)</f>
        <v>1196663</v>
      </c>
    </row>
    <row r="14" spans="1:7" x14ac:dyDescent="0.35">
      <c r="A14" s="13" t="s">
        <v>2</v>
      </c>
      <c r="B14" s="3">
        <f>+B13/B12</f>
        <v>0.10940171134341481</v>
      </c>
      <c r="C14" s="3">
        <f t="shared" ref="C14" si="1">+C13/C12</f>
        <v>3.560924408707037E-2</v>
      </c>
      <c r="D14" s="3">
        <f t="shared" ref="D14" si="2">+D13/D12</f>
        <v>4.306113121045884E-2</v>
      </c>
      <c r="E14" s="3">
        <f t="shared" ref="E14" si="3">+E13/E12</f>
        <v>3.2562030850545674E-2</v>
      </c>
      <c r="F14" s="3">
        <f>+F13/F12</f>
        <v>7.9127186983515813E-2</v>
      </c>
      <c r="G14" s="17" t="s">
        <v>10</v>
      </c>
    </row>
    <row r="15" spans="1:7" ht="8" customHeight="1" x14ac:dyDescent="0.35"/>
    <row r="16" spans="1:7" x14ac:dyDescent="0.35">
      <c r="D16" s="14" t="s">
        <v>8</v>
      </c>
      <c r="E16" s="14"/>
      <c r="F16" s="15">
        <f>+(B14*B12+C14*C12+D14*D12+E14*E12)/F12</f>
        <v>7.9127186983515813E-2</v>
      </c>
    </row>
    <row r="17" spans="4:6" x14ac:dyDescent="0.35">
      <c r="D17" s="14" t="s">
        <v>9</v>
      </c>
      <c r="E17" s="14"/>
      <c r="F17" s="16">
        <f>AVERAGE(B14:E14)</f>
        <v>5.5158529372872425E-2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C5E26-D52B-4C87-8C6F-280610919C87}">
  <dimension ref="B1:M34"/>
  <sheetViews>
    <sheetView showGridLines="0" zoomScaleNormal="100" workbookViewId="0">
      <selection activeCell="E23" sqref="E23:E25"/>
    </sheetView>
  </sheetViews>
  <sheetFormatPr defaultRowHeight="14.5" x14ac:dyDescent="0.35"/>
  <cols>
    <col min="1" max="1" width="15.453125" customWidth="1"/>
    <col min="2" max="2" width="18.1796875" style="1" customWidth="1"/>
    <col min="3" max="3" width="16.7265625" customWidth="1"/>
    <col min="4" max="4" width="13.81640625" customWidth="1"/>
    <col min="5" max="5" width="14.26953125" customWidth="1"/>
    <col min="6" max="6" width="14.36328125" customWidth="1"/>
    <col min="7" max="7" width="12.453125" customWidth="1"/>
    <col min="8" max="8" width="10.54296875" customWidth="1"/>
    <col min="11" max="12" width="15.81640625" customWidth="1"/>
  </cols>
  <sheetData>
    <row r="1" spans="2:8" x14ac:dyDescent="0.35">
      <c r="C1" s="1"/>
      <c r="D1" s="1"/>
      <c r="E1" s="1"/>
      <c r="F1" s="1"/>
      <c r="G1" s="1"/>
      <c r="H1" s="1"/>
    </row>
    <row r="2" spans="2:8" x14ac:dyDescent="0.35">
      <c r="B2" s="18"/>
      <c r="C2" s="2"/>
      <c r="D2" s="2"/>
      <c r="E2" s="2"/>
      <c r="F2" s="2"/>
      <c r="G2" s="2"/>
      <c r="H2" s="5"/>
    </row>
    <row r="3" spans="2:8" x14ac:dyDescent="0.35">
      <c r="B3" s="18"/>
      <c r="C3" s="2"/>
      <c r="D3" s="2"/>
      <c r="E3" s="2"/>
      <c r="F3" s="2"/>
      <c r="G3" s="2"/>
      <c r="H3" s="5"/>
    </row>
    <row r="4" spans="2:8" x14ac:dyDescent="0.35">
      <c r="B4" s="18"/>
      <c r="C4" s="2"/>
      <c r="D4" s="2"/>
      <c r="E4" s="2"/>
      <c r="F4" s="2"/>
      <c r="G4" s="2"/>
      <c r="H4" s="5"/>
    </row>
    <row r="5" spans="2:8" x14ac:dyDescent="0.35">
      <c r="B5" s="18"/>
      <c r="C5" s="2"/>
      <c r="D5" s="2"/>
      <c r="E5" s="2"/>
      <c r="F5" s="2"/>
      <c r="G5" s="2"/>
      <c r="H5" s="5"/>
    </row>
    <row r="6" spans="2:8" x14ac:dyDescent="0.35">
      <c r="B6" s="18"/>
      <c r="C6" s="2"/>
      <c r="D6" s="2"/>
      <c r="E6" s="2"/>
      <c r="F6" s="2"/>
      <c r="G6" s="2"/>
      <c r="H6" s="5"/>
    </row>
    <row r="7" spans="2:8" ht="15" thickBot="1" x14ac:dyDescent="0.4">
      <c r="B7" s="22" t="s">
        <v>18</v>
      </c>
      <c r="C7" s="2"/>
      <c r="D7" s="2"/>
      <c r="E7" s="2"/>
      <c r="F7" s="2"/>
      <c r="G7" s="2"/>
      <c r="H7" s="5"/>
    </row>
    <row r="8" spans="2:8" ht="34" customHeight="1" thickBot="1" x14ac:dyDescent="0.4">
      <c r="B8" s="23"/>
      <c r="C8" s="24" t="s">
        <v>14</v>
      </c>
      <c r="D8" s="24" t="s">
        <v>15</v>
      </c>
      <c r="E8" s="24" t="s">
        <v>16</v>
      </c>
      <c r="F8" s="25" t="s">
        <v>17</v>
      </c>
      <c r="G8" s="2"/>
      <c r="H8" s="5"/>
    </row>
    <row r="9" spans="2:8" ht="29" x14ac:dyDescent="0.35">
      <c r="B9" s="26" t="s">
        <v>11</v>
      </c>
      <c r="C9" s="36"/>
      <c r="D9" s="29"/>
      <c r="E9" s="36"/>
      <c r="F9" s="35"/>
      <c r="G9" s="2"/>
      <c r="H9" s="5"/>
    </row>
    <row r="10" spans="2:8" ht="29" x14ac:dyDescent="0.35">
      <c r="B10" s="26" t="s">
        <v>12</v>
      </c>
      <c r="C10" s="36"/>
      <c r="D10" s="33"/>
      <c r="E10" s="29"/>
      <c r="F10" s="31"/>
      <c r="G10" s="2"/>
      <c r="H10" s="5"/>
    </row>
    <row r="11" spans="2:8" ht="29.5" thickBot="1" x14ac:dyDescent="0.4">
      <c r="B11" s="27" t="s">
        <v>13</v>
      </c>
      <c r="C11" s="32"/>
      <c r="D11" s="30"/>
      <c r="E11" s="32"/>
      <c r="F11" s="34"/>
      <c r="G11" s="2"/>
      <c r="H11" s="5"/>
    </row>
    <row r="12" spans="2:8" ht="5" customHeight="1" x14ac:dyDescent="0.35">
      <c r="B12" s="18"/>
      <c r="C12" s="2"/>
      <c r="D12" s="2"/>
      <c r="E12" s="2"/>
      <c r="F12" s="2"/>
      <c r="G12" s="2"/>
      <c r="H12" s="5"/>
    </row>
    <row r="13" spans="2:8" x14ac:dyDescent="0.35">
      <c r="B13" s="28" t="s">
        <v>19</v>
      </c>
      <c r="C13" s="2"/>
      <c r="D13" s="2"/>
      <c r="E13" s="2"/>
      <c r="F13" s="2"/>
      <c r="G13" s="2"/>
      <c r="H13" s="5"/>
    </row>
    <row r="14" spans="2:8" x14ac:dyDescent="0.35">
      <c r="B14" s="18"/>
      <c r="C14" s="2"/>
      <c r="D14" s="2"/>
      <c r="E14" s="2"/>
      <c r="F14" s="2"/>
      <c r="G14" s="2"/>
      <c r="H14" s="5"/>
    </row>
    <row r="15" spans="2:8" x14ac:dyDescent="0.35">
      <c r="B15" s="18"/>
      <c r="C15" s="2"/>
      <c r="D15" s="2"/>
      <c r="E15" s="2"/>
      <c r="F15" s="2"/>
      <c r="G15" s="2"/>
      <c r="H15" s="5"/>
    </row>
    <row r="16" spans="2:8" x14ac:dyDescent="0.35">
      <c r="B16" s="18"/>
      <c r="C16" s="2"/>
      <c r="D16" s="2"/>
      <c r="E16" s="2"/>
      <c r="F16" s="2"/>
      <c r="G16" s="2"/>
      <c r="H16" s="5"/>
    </row>
    <row r="17" spans="2:13" x14ac:dyDescent="0.35">
      <c r="B17" s="18"/>
      <c r="C17" s="2"/>
      <c r="D17" s="2"/>
      <c r="E17" s="2"/>
      <c r="F17" s="2"/>
      <c r="G17" s="2"/>
      <c r="H17" s="5"/>
    </row>
    <row r="18" spans="2:13" x14ac:dyDescent="0.35">
      <c r="B18" s="18"/>
      <c r="C18" s="2"/>
      <c r="D18" s="2"/>
      <c r="E18" s="2"/>
      <c r="F18" s="2"/>
      <c r="G18" s="2"/>
      <c r="H18" s="5"/>
    </row>
    <row r="19" spans="2:13" x14ac:dyDescent="0.35">
      <c r="B19" s="18"/>
      <c r="C19" s="2"/>
      <c r="D19" s="2"/>
      <c r="E19" s="2"/>
      <c r="F19" s="2"/>
      <c r="G19" s="2"/>
      <c r="H19" s="5"/>
      <c r="J19" s="6"/>
      <c r="K19" s="6"/>
      <c r="L19" s="6"/>
      <c r="M19" s="7"/>
    </row>
    <row r="20" spans="2:13" x14ac:dyDescent="0.35">
      <c r="B20" s="18"/>
      <c r="C20" s="2"/>
      <c r="D20" s="2"/>
      <c r="E20" s="2"/>
      <c r="F20" s="2"/>
      <c r="G20" s="2"/>
      <c r="H20" s="5"/>
      <c r="J20" s="7"/>
      <c r="K20" s="7"/>
      <c r="L20" s="7"/>
      <c r="M20" s="7"/>
    </row>
    <row r="21" spans="2:13" x14ac:dyDescent="0.35">
      <c r="B21" s="18"/>
      <c r="C21" s="2"/>
      <c r="D21" s="2"/>
      <c r="E21" s="2"/>
      <c r="F21" s="2"/>
      <c r="G21" s="2"/>
      <c r="H21" s="5"/>
      <c r="J21" s="7"/>
      <c r="K21" s="7"/>
      <c r="L21" s="7"/>
      <c r="M21" s="7"/>
    </row>
    <row r="22" spans="2:13" x14ac:dyDescent="0.35">
      <c r="B22" s="18"/>
      <c r="C22" s="2"/>
      <c r="D22" s="2"/>
      <c r="E22" s="2"/>
      <c r="F22" s="2"/>
      <c r="G22" s="2"/>
      <c r="H22" s="5"/>
    </row>
    <row r="23" spans="2:13" x14ac:dyDescent="0.35">
      <c r="B23" s="18"/>
      <c r="C23" s="2"/>
      <c r="D23" s="2"/>
      <c r="E23" s="2"/>
      <c r="F23" s="2"/>
      <c r="G23" s="2"/>
      <c r="H23" s="5"/>
    </row>
    <row r="24" spans="2:13" ht="26.5" customHeight="1" x14ac:dyDescent="0.35">
      <c r="B24" s="18"/>
      <c r="C24" s="2"/>
      <c r="K24" s="8"/>
      <c r="L24" s="8"/>
      <c r="M24" s="7"/>
    </row>
    <row r="25" spans="2:13" x14ac:dyDescent="0.35">
      <c r="B25" s="18"/>
      <c r="C25" s="2"/>
      <c r="K25" s="9"/>
      <c r="L25" s="9"/>
      <c r="M25" s="7"/>
    </row>
    <row r="26" spans="2:13" x14ac:dyDescent="0.35">
      <c r="B26" s="19"/>
      <c r="C26" s="5"/>
      <c r="K26" s="10"/>
      <c r="L26" s="10"/>
      <c r="M26" s="7"/>
    </row>
    <row r="27" spans="2:13" x14ac:dyDescent="0.35">
      <c r="B27" s="19"/>
      <c r="C27" s="5"/>
      <c r="K27" s="10"/>
      <c r="L27" s="10"/>
      <c r="M27" s="7"/>
    </row>
    <row r="28" spans="2:13" x14ac:dyDescent="0.35">
      <c r="B28" s="19"/>
      <c r="K28" s="10"/>
      <c r="L28" s="7"/>
      <c r="M28" s="7"/>
    </row>
    <row r="29" spans="2:13" x14ac:dyDescent="0.35">
      <c r="B29" s="20"/>
      <c r="K29" s="11"/>
      <c r="L29" s="7"/>
      <c r="M29" s="7"/>
    </row>
    <row r="31" spans="2:13" x14ac:dyDescent="0.35">
      <c r="B31" s="21"/>
      <c r="C31" s="12"/>
    </row>
    <row r="33" spans="2:2" x14ac:dyDescent="0.35">
      <c r="B33" s="19"/>
    </row>
    <row r="34" spans="2:2" x14ac:dyDescent="0.35">
      <c r="B34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A6B86-E28E-4AC5-8401-2904884B9B47}">
  <dimension ref="A1:F102"/>
  <sheetViews>
    <sheetView workbookViewId="0">
      <selection activeCell="B18" sqref="B18"/>
    </sheetView>
  </sheetViews>
  <sheetFormatPr defaultRowHeight="14.5" x14ac:dyDescent="0.35"/>
  <cols>
    <col min="1" max="1" width="14.08984375" customWidth="1"/>
    <col min="2" max="2" width="18.1796875" customWidth="1"/>
    <col min="3" max="3" width="11.81640625" customWidth="1"/>
    <col min="4" max="4" width="3.1796875" customWidth="1"/>
    <col min="9" max="9" width="10.453125" customWidth="1"/>
  </cols>
  <sheetData>
    <row r="1" spans="1:6" x14ac:dyDescent="0.35">
      <c r="A1" s="1"/>
      <c r="B1" s="1"/>
    </row>
    <row r="2" spans="1:6" x14ac:dyDescent="0.35">
      <c r="B2" s="2"/>
    </row>
    <row r="3" spans="1:6" x14ac:dyDescent="0.35">
      <c r="B3" s="2"/>
      <c r="E3" s="2"/>
    </row>
    <row r="4" spans="1:6" x14ac:dyDescent="0.35">
      <c r="B4" s="2" t="s">
        <v>23</v>
      </c>
      <c r="C4" t="s">
        <v>24</v>
      </c>
      <c r="E4" s="2" t="s">
        <v>28</v>
      </c>
      <c r="F4" t="s">
        <v>29</v>
      </c>
    </row>
    <row r="5" spans="1:6" x14ac:dyDescent="0.35">
      <c r="A5" t="s">
        <v>20</v>
      </c>
      <c r="B5" s="37">
        <v>1.02</v>
      </c>
      <c r="C5" s="37">
        <v>0.09</v>
      </c>
      <c r="D5" s="37"/>
      <c r="E5" s="39">
        <f>+(B5-$B$9)/$B$11</f>
        <v>0.34819891580810453</v>
      </c>
      <c r="F5" s="39">
        <f>+(C5-$C$9)/$C$11</f>
        <v>1.0690449676496971</v>
      </c>
    </row>
    <row r="6" spans="1:6" x14ac:dyDescent="0.35">
      <c r="A6" t="s">
        <v>21</v>
      </c>
      <c r="B6" s="37">
        <v>1.0900000000000001</v>
      </c>
      <c r="C6" s="37">
        <v>0.03</v>
      </c>
      <c r="D6" s="37"/>
      <c r="E6" s="39">
        <f t="shared" ref="E6:E7" si="0">+(B6-$B$9)/$B$11</f>
        <v>1.0129423005326692</v>
      </c>
      <c r="F6" s="39">
        <f t="shared" ref="F6:F7" si="1">+(C6-$C$9)/$C$11</f>
        <v>-1.3363062095621221</v>
      </c>
    </row>
    <row r="7" spans="1:6" x14ac:dyDescent="0.35">
      <c r="A7" t="s">
        <v>22</v>
      </c>
      <c r="B7" s="37">
        <v>0.84</v>
      </c>
      <c r="C7" s="37">
        <v>7.0000000000000007E-2</v>
      </c>
      <c r="D7" s="37"/>
      <c r="E7" s="39">
        <f t="shared" si="0"/>
        <v>-1.3611412163407748</v>
      </c>
      <c r="F7" s="39">
        <f t="shared" si="1"/>
        <v>0.2672612419124244</v>
      </c>
    </row>
    <row r="8" spans="1:6" x14ac:dyDescent="0.35">
      <c r="B8" s="37"/>
      <c r="C8" s="37"/>
      <c r="D8" s="37"/>
      <c r="E8" s="38"/>
      <c r="F8" s="37"/>
    </row>
    <row r="9" spans="1:6" x14ac:dyDescent="0.35">
      <c r="A9" t="s">
        <v>25</v>
      </c>
      <c r="B9" s="37">
        <f>AVERAGE(B5:B7)</f>
        <v>0.98333333333333339</v>
      </c>
      <c r="C9" s="37">
        <f>AVERAGE(C5:C7)</f>
        <v>6.3333333333333339E-2</v>
      </c>
      <c r="E9" s="4"/>
    </row>
    <row r="10" spans="1:6" x14ac:dyDescent="0.35">
      <c r="A10" t="s">
        <v>26</v>
      </c>
      <c r="B10" s="37">
        <f>_xlfn.VAR.P(B5:B7)</f>
        <v>1.1088888888888902E-2</v>
      </c>
      <c r="C10" s="37">
        <f>_xlfn.VAR.P(C5:C7)</f>
        <v>6.2222222222222236E-4</v>
      </c>
    </row>
    <row r="11" spans="1:6" x14ac:dyDescent="0.35">
      <c r="A11" t="s">
        <v>27</v>
      </c>
      <c r="B11" s="37">
        <f>_xlfn.STDEV.P(B5:B7)</f>
        <v>0.10530379332620882</v>
      </c>
      <c r="C11" s="37">
        <f>_xlfn.STDEV.P(C5:C7)</f>
        <v>2.4944382578492946E-2</v>
      </c>
    </row>
    <row r="12" spans="1:6" x14ac:dyDescent="0.35">
      <c r="B12" s="37"/>
      <c r="E12" s="2"/>
    </row>
    <row r="13" spans="1:6" x14ac:dyDescent="0.35">
      <c r="B13" s="2"/>
      <c r="E13" s="2"/>
    </row>
    <row r="14" spans="1:6" x14ac:dyDescent="0.35">
      <c r="E14" s="2"/>
    </row>
    <row r="22" spans="2:2" x14ac:dyDescent="0.35">
      <c r="B22" s="2"/>
    </row>
    <row r="23" spans="2:2" x14ac:dyDescent="0.35">
      <c r="B23" s="2"/>
    </row>
    <row r="24" spans="2:2" ht="15.5" customHeight="1" x14ac:dyDescent="0.35">
      <c r="B24" s="2"/>
    </row>
    <row r="25" spans="2:2" x14ac:dyDescent="0.35">
      <c r="B25" s="2"/>
    </row>
    <row r="26" spans="2:2" x14ac:dyDescent="0.35">
      <c r="B26" s="2"/>
    </row>
    <row r="27" spans="2:2" x14ac:dyDescent="0.35">
      <c r="B27" s="2"/>
    </row>
    <row r="28" spans="2:2" x14ac:dyDescent="0.35">
      <c r="B28" s="2"/>
    </row>
    <row r="29" spans="2:2" x14ac:dyDescent="0.35">
      <c r="B29" s="2"/>
    </row>
    <row r="30" spans="2:2" x14ac:dyDescent="0.35">
      <c r="B30" s="2"/>
    </row>
    <row r="31" spans="2:2" x14ac:dyDescent="0.35">
      <c r="B31" s="2"/>
    </row>
    <row r="32" spans="2:2" x14ac:dyDescent="0.35">
      <c r="B32" s="2"/>
    </row>
    <row r="33" spans="2:2" x14ac:dyDescent="0.35">
      <c r="B33" s="2"/>
    </row>
    <row r="34" spans="2:2" x14ac:dyDescent="0.35">
      <c r="B34" s="2"/>
    </row>
    <row r="35" spans="2:2" x14ac:dyDescent="0.35">
      <c r="B35" s="2"/>
    </row>
    <row r="36" spans="2:2" x14ac:dyDescent="0.35">
      <c r="B36" s="2"/>
    </row>
    <row r="37" spans="2:2" x14ac:dyDescent="0.35">
      <c r="B37" s="2"/>
    </row>
    <row r="38" spans="2:2" x14ac:dyDescent="0.35">
      <c r="B38" s="2"/>
    </row>
    <row r="39" spans="2:2" x14ac:dyDescent="0.35">
      <c r="B39" s="2"/>
    </row>
    <row r="40" spans="2:2" x14ac:dyDescent="0.35">
      <c r="B40" s="2"/>
    </row>
    <row r="41" spans="2:2" x14ac:dyDescent="0.35">
      <c r="B41" s="2"/>
    </row>
    <row r="42" spans="2:2" x14ac:dyDescent="0.35">
      <c r="B42" s="2"/>
    </row>
    <row r="43" spans="2:2" x14ac:dyDescent="0.35">
      <c r="B43" s="2"/>
    </row>
    <row r="44" spans="2:2" x14ac:dyDescent="0.35">
      <c r="B44" s="2"/>
    </row>
    <row r="45" spans="2:2" x14ac:dyDescent="0.35">
      <c r="B45" s="2"/>
    </row>
    <row r="46" spans="2:2" x14ac:dyDescent="0.35">
      <c r="B46" s="2"/>
    </row>
    <row r="47" spans="2:2" x14ac:dyDescent="0.35">
      <c r="B47" s="2"/>
    </row>
    <row r="48" spans="2:2" x14ac:dyDescent="0.35">
      <c r="B48" s="2"/>
    </row>
    <row r="49" spans="2:2" x14ac:dyDescent="0.35">
      <c r="B49" s="2"/>
    </row>
    <row r="50" spans="2:2" x14ac:dyDescent="0.35">
      <c r="B50" s="2"/>
    </row>
    <row r="51" spans="2:2" x14ac:dyDescent="0.35">
      <c r="B51" s="2"/>
    </row>
    <row r="52" spans="2:2" x14ac:dyDescent="0.35">
      <c r="B52" s="2"/>
    </row>
    <row r="53" spans="2:2" x14ac:dyDescent="0.35">
      <c r="B53" s="2"/>
    </row>
    <row r="54" spans="2:2" x14ac:dyDescent="0.35">
      <c r="B54" s="2"/>
    </row>
    <row r="55" spans="2:2" x14ac:dyDescent="0.35">
      <c r="B55" s="2"/>
    </row>
    <row r="56" spans="2:2" x14ac:dyDescent="0.35">
      <c r="B56" s="2"/>
    </row>
    <row r="57" spans="2:2" x14ac:dyDescent="0.35">
      <c r="B57" s="2"/>
    </row>
    <row r="58" spans="2:2" x14ac:dyDescent="0.35">
      <c r="B58" s="2"/>
    </row>
    <row r="59" spans="2:2" x14ac:dyDescent="0.35">
      <c r="B59" s="2"/>
    </row>
    <row r="60" spans="2:2" x14ac:dyDescent="0.35">
      <c r="B60" s="2"/>
    </row>
    <row r="61" spans="2:2" x14ac:dyDescent="0.35">
      <c r="B61" s="2"/>
    </row>
    <row r="62" spans="2:2" x14ac:dyDescent="0.35">
      <c r="B62" s="2"/>
    </row>
    <row r="63" spans="2:2" x14ac:dyDescent="0.35">
      <c r="B63" s="2"/>
    </row>
    <row r="64" spans="2:2" x14ac:dyDescent="0.35">
      <c r="B64" s="2"/>
    </row>
    <row r="65" spans="2:2" x14ac:dyDescent="0.35">
      <c r="B65" s="2"/>
    </row>
    <row r="66" spans="2:2" x14ac:dyDescent="0.35">
      <c r="B66" s="2"/>
    </row>
    <row r="67" spans="2:2" x14ac:dyDescent="0.35">
      <c r="B67" s="2"/>
    </row>
    <row r="68" spans="2:2" x14ac:dyDescent="0.35">
      <c r="B68" s="2"/>
    </row>
    <row r="69" spans="2:2" x14ac:dyDescent="0.35">
      <c r="B69" s="2"/>
    </row>
    <row r="70" spans="2:2" x14ac:dyDescent="0.35">
      <c r="B70" s="2"/>
    </row>
    <row r="71" spans="2:2" x14ac:dyDescent="0.35">
      <c r="B71" s="2"/>
    </row>
    <row r="72" spans="2:2" x14ac:dyDescent="0.35">
      <c r="B72" s="2"/>
    </row>
    <row r="73" spans="2:2" x14ac:dyDescent="0.35">
      <c r="B73" s="2"/>
    </row>
    <row r="74" spans="2:2" x14ac:dyDescent="0.35">
      <c r="B74" s="2"/>
    </row>
    <row r="75" spans="2:2" x14ac:dyDescent="0.35">
      <c r="B75" s="2"/>
    </row>
    <row r="76" spans="2:2" x14ac:dyDescent="0.35">
      <c r="B76" s="2"/>
    </row>
    <row r="77" spans="2:2" x14ac:dyDescent="0.35">
      <c r="B77" s="2"/>
    </row>
    <row r="78" spans="2:2" x14ac:dyDescent="0.35">
      <c r="B78" s="2"/>
    </row>
    <row r="79" spans="2:2" x14ac:dyDescent="0.35">
      <c r="B79" s="2"/>
    </row>
    <row r="80" spans="2:2" x14ac:dyDescent="0.35">
      <c r="B80" s="2"/>
    </row>
    <row r="81" spans="2:2" x14ac:dyDescent="0.35">
      <c r="B81" s="2"/>
    </row>
    <row r="82" spans="2:2" x14ac:dyDescent="0.35">
      <c r="B82" s="2"/>
    </row>
    <row r="83" spans="2:2" x14ac:dyDescent="0.35">
      <c r="B83" s="2"/>
    </row>
    <row r="84" spans="2:2" x14ac:dyDescent="0.35">
      <c r="B84" s="2"/>
    </row>
    <row r="85" spans="2:2" x14ac:dyDescent="0.35">
      <c r="B85" s="2"/>
    </row>
    <row r="86" spans="2:2" x14ac:dyDescent="0.35">
      <c r="B86" s="2"/>
    </row>
    <row r="87" spans="2:2" x14ac:dyDescent="0.35">
      <c r="B87" s="2"/>
    </row>
    <row r="88" spans="2:2" x14ac:dyDescent="0.35">
      <c r="B88" s="2"/>
    </row>
    <row r="89" spans="2:2" x14ac:dyDescent="0.35">
      <c r="B89" s="2"/>
    </row>
    <row r="90" spans="2:2" x14ac:dyDescent="0.35">
      <c r="B90" s="2"/>
    </row>
    <row r="91" spans="2:2" x14ac:dyDescent="0.35">
      <c r="B91" s="2"/>
    </row>
    <row r="92" spans="2:2" x14ac:dyDescent="0.35">
      <c r="B92" s="2"/>
    </row>
    <row r="93" spans="2:2" x14ac:dyDescent="0.35">
      <c r="B93" s="2"/>
    </row>
    <row r="94" spans="2:2" x14ac:dyDescent="0.35">
      <c r="B94" s="2"/>
    </row>
    <row r="95" spans="2:2" x14ac:dyDescent="0.35">
      <c r="B95" s="2"/>
    </row>
    <row r="96" spans="2:2" x14ac:dyDescent="0.35">
      <c r="B96" s="2"/>
    </row>
    <row r="97" spans="2:2" x14ac:dyDescent="0.35">
      <c r="B97" s="2"/>
    </row>
    <row r="98" spans="2:2" x14ac:dyDescent="0.35">
      <c r="B98" s="2"/>
    </row>
    <row r="99" spans="2:2" x14ac:dyDescent="0.35">
      <c r="B99" s="2"/>
    </row>
    <row r="100" spans="2:2" x14ac:dyDescent="0.35">
      <c r="B100" s="2"/>
    </row>
    <row r="101" spans="2:2" x14ac:dyDescent="0.35">
      <c r="B101" s="2"/>
    </row>
    <row r="102" spans="2:2" x14ac:dyDescent="0.35">
      <c r="B10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9FCF-275B-4285-944D-11E9D0644E7D}">
  <dimension ref="A3:T40"/>
  <sheetViews>
    <sheetView topLeftCell="O1" workbookViewId="0">
      <selection activeCell="J33" sqref="J33"/>
    </sheetView>
  </sheetViews>
  <sheetFormatPr defaultRowHeight="14.5" x14ac:dyDescent="0.35"/>
  <cols>
    <col min="1" max="1" width="20.81640625" customWidth="1"/>
    <col min="2" max="2" width="17.26953125" customWidth="1"/>
    <col min="3" max="3" width="10.90625" customWidth="1"/>
    <col min="10" max="10" width="24.36328125" bestFit="1" customWidth="1"/>
  </cols>
  <sheetData>
    <row r="3" spans="1:14" x14ac:dyDescent="0.35">
      <c r="A3" s="43" t="s">
        <v>30</v>
      </c>
      <c r="B3" s="43" t="s">
        <v>31</v>
      </c>
      <c r="C3" s="43" t="s">
        <v>32</v>
      </c>
      <c r="I3" s="43" t="s">
        <v>44</v>
      </c>
      <c r="J3" s="43" t="s">
        <v>45</v>
      </c>
      <c r="K3" s="43" t="s">
        <v>46</v>
      </c>
      <c r="L3" s="43" t="s">
        <v>47</v>
      </c>
      <c r="N3" s="46" t="s">
        <v>46</v>
      </c>
    </row>
    <row r="4" spans="1:14" x14ac:dyDescent="0.35">
      <c r="A4" s="44" t="s">
        <v>3</v>
      </c>
      <c r="B4" s="41">
        <v>1.502</v>
      </c>
      <c r="C4" s="41">
        <v>1.617</v>
      </c>
      <c r="I4" s="41">
        <v>0</v>
      </c>
      <c r="J4" s="41" t="s">
        <v>48</v>
      </c>
      <c r="K4" s="41">
        <v>6</v>
      </c>
      <c r="L4" s="42">
        <v>0</v>
      </c>
    </row>
    <row r="5" spans="1:14" x14ac:dyDescent="0.35">
      <c r="A5" s="44" t="s">
        <v>4</v>
      </c>
      <c r="B5" s="41">
        <v>2.9529999999999998</v>
      </c>
      <c r="C5" s="41">
        <v>0.67300000000000004</v>
      </c>
      <c r="I5" s="41">
        <v>1</v>
      </c>
      <c r="J5" s="41" t="s">
        <v>49</v>
      </c>
      <c r="K5" s="41">
        <v>5</v>
      </c>
      <c r="L5" s="42">
        <f>+F17</f>
        <v>4.1805000000000016E-2</v>
      </c>
    </row>
    <row r="6" spans="1:14" x14ac:dyDescent="0.35">
      <c r="A6" s="44" t="s">
        <v>5</v>
      </c>
      <c r="B6" s="41">
        <v>0.95699999999999996</v>
      </c>
      <c r="C6" s="41">
        <v>1.6930000000000001</v>
      </c>
      <c r="I6" s="41">
        <v>2</v>
      </c>
      <c r="J6" s="41" t="s">
        <v>50</v>
      </c>
      <c r="K6" s="41">
        <v>4</v>
      </c>
      <c r="L6" s="42">
        <f>+C23</f>
        <v>0.30280100000000004</v>
      </c>
    </row>
    <row r="7" spans="1:14" x14ac:dyDescent="0.35">
      <c r="A7" s="44" t="s">
        <v>6</v>
      </c>
      <c r="B7" s="41">
        <v>1.631</v>
      </c>
      <c r="C7" s="41">
        <v>0.58399999999999996</v>
      </c>
      <c r="I7" s="41">
        <v>3</v>
      </c>
      <c r="J7" s="41" t="s">
        <v>51</v>
      </c>
      <c r="K7" s="41">
        <v>3</v>
      </c>
      <c r="L7" s="42">
        <f>+B30</f>
        <v>0.32948000000000011</v>
      </c>
    </row>
    <row r="8" spans="1:14" x14ac:dyDescent="0.35">
      <c r="A8" s="44" t="s">
        <v>33</v>
      </c>
      <c r="B8" s="41">
        <v>2.2050000000000001</v>
      </c>
      <c r="C8" s="41">
        <v>0.58599999999999997</v>
      </c>
      <c r="I8" s="41">
        <v>4</v>
      </c>
      <c r="J8" s="41" t="s">
        <v>52</v>
      </c>
      <c r="K8" s="41">
        <v>2</v>
      </c>
      <c r="L8" s="42">
        <f>+B35</f>
        <v>1.7556049999999996</v>
      </c>
    </row>
    <row r="9" spans="1:14" x14ac:dyDescent="0.35">
      <c r="A9" s="44" t="s">
        <v>34</v>
      </c>
      <c r="B9" s="41">
        <v>2.016</v>
      </c>
      <c r="C9" s="41">
        <v>0.50800000000000001</v>
      </c>
      <c r="I9" s="41">
        <v>5</v>
      </c>
      <c r="J9" s="41" t="s">
        <v>53</v>
      </c>
      <c r="K9" s="41">
        <v>1</v>
      </c>
      <c r="L9" s="42">
        <f>+B39</f>
        <v>5.0244160000000004</v>
      </c>
    </row>
    <row r="11" spans="1:14" x14ac:dyDescent="0.35">
      <c r="A11" s="43" t="s">
        <v>38</v>
      </c>
      <c r="B11" s="43" t="s">
        <v>3</v>
      </c>
      <c r="C11" s="43" t="s">
        <v>4</v>
      </c>
      <c r="D11" s="43" t="s">
        <v>5</v>
      </c>
      <c r="E11" s="43" t="s">
        <v>6</v>
      </c>
      <c r="F11" s="43" t="s">
        <v>33</v>
      </c>
      <c r="G11" s="43" t="s">
        <v>34</v>
      </c>
    </row>
    <row r="12" spans="1:14" x14ac:dyDescent="0.35">
      <c r="A12" s="44" t="s">
        <v>3</v>
      </c>
      <c r="B12" s="42">
        <v>0</v>
      </c>
      <c r="C12" s="42"/>
      <c r="D12" s="42"/>
      <c r="E12" s="42"/>
      <c r="F12" s="42"/>
      <c r="G12" s="42"/>
      <c r="I12" t="s">
        <v>54</v>
      </c>
      <c r="J12" t="s">
        <v>56</v>
      </c>
    </row>
    <row r="13" spans="1:14" x14ac:dyDescent="0.35">
      <c r="A13" s="44" t="s">
        <v>4</v>
      </c>
      <c r="B13" s="42">
        <f>(+B$4-$B5)^2+(C$4-$C5)^2</f>
        <v>2.9965369999999996</v>
      </c>
      <c r="C13" s="42">
        <v>0</v>
      </c>
      <c r="D13" s="42"/>
      <c r="E13" s="42"/>
      <c r="F13" s="42"/>
      <c r="G13" s="42"/>
      <c r="J13" t="s">
        <v>55</v>
      </c>
    </row>
    <row r="14" spans="1:14" x14ac:dyDescent="0.35">
      <c r="A14" s="44" t="s">
        <v>5</v>
      </c>
      <c r="B14" s="42">
        <f t="shared" ref="B14:B17" si="0">(+B$4-$B6)^2+(C$4-$C6)^2</f>
        <v>0.30280100000000004</v>
      </c>
      <c r="C14" s="42">
        <f>(+B$5-$B6)^2+(C$5-$C6)^2</f>
        <v>5.0244160000000004</v>
      </c>
      <c r="D14" s="42">
        <v>0</v>
      </c>
      <c r="E14" s="42"/>
      <c r="F14" s="42"/>
      <c r="G14" s="42"/>
    </row>
    <row r="15" spans="1:14" x14ac:dyDescent="0.35">
      <c r="A15" s="44" t="s">
        <v>6</v>
      </c>
      <c r="B15" s="42">
        <f t="shared" si="0"/>
        <v>1.0837299999999996</v>
      </c>
      <c r="C15" s="42">
        <f t="shared" ref="C15:C17" si="1">(+B$5-$B7)^2+(C$5-$C7)^2</f>
        <v>1.7556049999999996</v>
      </c>
      <c r="D15" s="42">
        <f>(+B$6-$B7)^2+(C$6-$C7)^2</f>
        <v>1.6841570000000001</v>
      </c>
      <c r="E15" s="42">
        <v>0</v>
      </c>
      <c r="F15" s="42"/>
      <c r="G15" s="42"/>
    </row>
    <row r="16" spans="1:14" x14ac:dyDescent="0.35">
      <c r="A16" s="44" t="s">
        <v>33</v>
      </c>
      <c r="B16" s="42">
        <f t="shared" si="0"/>
        <v>1.5571700000000004</v>
      </c>
      <c r="C16" s="42">
        <f t="shared" si="1"/>
        <v>0.56707299999999972</v>
      </c>
      <c r="D16" s="42">
        <f t="shared" ref="D16:D17" si="2">(+B$6-$B8)^2+(C$6-$C8)^2</f>
        <v>2.7829530000000009</v>
      </c>
      <c r="E16" s="42">
        <f>(+B$7-$B8)^2+(C$7-$C8)^2</f>
        <v>0.32948000000000011</v>
      </c>
      <c r="F16" s="42">
        <v>0</v>
      </c>
      <c r="G16" s="42"/>
    </row>
    <row r="17" spans="1:20" x14ac:dyDescent="0.35">
      <c r="A17" s="44" t="s">
        <v>34</v>
      </c>
      <c r="B17" s="42">
        <f t="shared" si="0"/>
        <v>1.4940769999999999</v>
      </c>
      <c r="C17" s="42">
        <f t="shared" si="1"/>
        <v>0.90519399999999972</v>
      </c>
      <c r="D17" s="42">
        <f t="shared" si="2"/>
        <v>2.5257060000000005</v>
      </c>
      <c r="E17" s="42">
        <f>(+B$7-$B9)^2+(C$7-$C9)^2</f>
        <v>0.154001</v>
      </c>
      <c r="F17" s="45">
        <f>(+B$8-$B9)^2+(C$8-$C9)^2</f>
        <v>4.1805000000000016E-2</v>
      </c>
      <c r="G17" s="42">
        <v>0</v>
      </c>
    </row>
    <row r="19" spans="1:20" x14ac:dyDescent="0.35">
      <c r="A19" s="43" t="s">
        <v>39</v>
      </c>
      <c r="B19" s="43" t="s">
        <v>35</v>
      </c>
      <c r="C19" s="43" t="s">
        <v>3</v>
      </c>
      <c r="D19" s="43" t="s">
        <v>4</v>
      </c>
      <c r="E19" s="43" t="s">
        <v>5</v>
      </c>
      <c r="F19" s="43" t="s">
        <v>6</v>
      </c>
    </row>
    <row r="20" spans="1:20" x14ac:dyDescent="0.35">
      <c r="A20" s="44" t="s">
        <v>35</v>
      </c>
      <c r="B20" s="42">
        <v>0</v>
      </c>
      <c r="C20" s="42"/>
      <c r="D20" s="42"/>
      <c r="E20" s="42"/>
      <c r="F20" s="42"/>
      <c r="G20" s="4"/>
      <c r="P20" s="47"/>
    </row>
    <row r="21" spans="1:20" x14ac:dyDescent="0.35">
      <c r="A21" s="44" t="s">
        <v>3</v>
      </c>
      <c r="B21" s="42">
        <f>+B16</f>
        <v>1.5571700000000004</v>
      </c>
      <c r="C21" s="42">
        <v>0</v>
      </c>
      <c r="D21" s="42"/>
      <c r="E21" s="42"/>
      <c r="F21" s="42"/>
      <c r="G21" s="4"/>
      <c r="P21" s="4"/>
      <c r="Q21" s="4"/>
      <c r="R21" s="4"/>
      <c r="S21" s="4"/>
      <c r="T21" s="4"/>
    </row>
    <row r="22" spans="1:20" x14ac:dyDescent="0.35">
      <c r="A22" s="44" t="s">
        <v>4</v>
      </c>
      <c r="B22" s="42">
        <f>+C17</f>
        <v>0.90519399999999972</v>
      </c>
      <c r="C22" s="42">
        <f>+B13</f>
        <v>2.9965369999999996</v>
      </c>
      <c r="D22" s="42">
        <v>0</v>
      </c>
      <c r="E22" s="42"/>
      <c r="F22" s="42"/>
      <c r="G22" s="4"/>
    </row>
    <row r="23" spans="1:20" x14ac:dyDescent="0.35">
      <c r="A23" s="44" t="s">
        <v>5</v>
      </c>
      <c r="B23" s="42">
        <f>+D16</f>
        <v>2.7829530000000009</v>
      </c>
      <c r="C23" s="45">
        <f>+B14</f>
        <v>0.30280100000000004</v>
      </c>
      <c r="D23" s="42">
        <f>+C14</f>
        <v>5.0244160000000004</v>
      </c>
      <c r="E23" s="42">
        <v>0</v>
      </c>
      <c r="F23" s="42"/>
      <c r="G23" s="4"/>
    </row>
    <row r="24" spans="1:20" x14ac:dyDescent="0.35">
      <c r="A24" s="44" t="s">
        <v>6</v>
      </c>
      <c r="B24" s="42">
        <f>+E16</f>
        <v>0.32948000000000011</v>
      </c>
      <c r="C24" s="42">
        <f>+B15</f>
        <v>1.0837299999999996</v>
      </c>
      <c r="D24" s="42">
        <f>+C15</f>
        <v>1.7556049999999996</v>
      </c>
      <c r="E24" s="42">
        <f>+D15</f>
        <v>1.6841570000000001</v>
      </c>
      <c r="F24" s="42">
        <v>0</v>
      </c>
      <c r="G24" s="4"/>
    </row>
    <row r="25" spans="1:20" x14ac:dyDescent="0.35">
      <c r="B25" s="4"/>
      <c r="C25" s="4"/>
      <c r="D25" s="4"/>
      <c r="E25" s="4"/>
      <c r="F25" s="40"/>
      <c r="G25" s="4"/>
    </row>
    <row r="26" spans="1:20" x14ac:dyDescent="0.35">
      <c r="A26" s="43" t="s">
        <v>40</v>
      </c>
      <c r="B26" s="43" t="s">
        <v>35</v>
      </c>
      <c r="C26" s="43" t="s">
        <v>36</v>
      </c>
      <c r="D26" s="43" t="s">
        <v>4</v>
      </c>
      <c r="E26" s="43" t="s">
        <v>6</v>
      </c>
    </row>
    <row r="27" spans="1:20" x14ac:dyDescent="0.35">
      <c r="A27" s="44" t="s">
        <v>35</v>
      </c>
      <c r="B27" s="42">
        <v>0</v>
      </c>
      <c r="C27" s="42"/>
      <c r="D27" s="42"/>
      <c r="E27" s="42"/>
      <c r="F27" s="4"/>
    </row>
    <row r="28" spans="1:20" x14ac:dyDescent="0.35">
      <c r="A28" s="44" t="s">
        <v>36</v>
      </c>
      <c r="B28" s="42">
        <f>+B23</f>
        <v>2.7829530000000009</v>
      </c>
      <c r="C28" s="42">
        <v>0</v>
      </c>
      <c r="D28" s="42"/>
      <c r="E28" s="42"/>
      <c r="F28" s="4"/>
    </row>
    <row r="29" spans="1:20" x14ac:dyDescent="0.35">
      <c r="A29" s="44" t="s">
        <v>4</v>
      </c>
      <c r="B29" s="42">
        <f>+B22</f>
        <v>0.90519399999999972</v>
      </c>
      <c r="C29" s="42">
        <f>+D23</f>
        <v>5.0244160000000004</v>
      </c>
      <c r="D29" s="42">
        <v>0</v>
      </c>
      <c r="E29" s="42"/>
      <c r="F29" s="4"/>
    </row>
    <row r="30" spans="1:20" x14ac:dyDescent="0.35">
      <c r="A30" s="44" t="s">
        <v>6</v>
      </c>
      <c r="B30" s="45">
        <f>+B24</f>
        <v>0.32948000000000011</v>
      </c>
      <c r="C30" s="42">
        <f>+E24</f>
        <v>1.6841570000000001</v>
      </c>
      <c r="D30" s="42">
        <f>+D24</f>
        <v>1.7556049999999996</v>
      </c>
      <c r="E30" s="42">
        <f>+D22</f>
        <v>0</v>
      </c>
      <c r="F30" s="4"/>
    </row>
    <row r="32" spans="1:20" x14ac:dyDescent="0.35">
      <c r="A32" s="43" t="s">
        <v>41</v>
      </c>
      <c r="B32" s="43" t="s">
        <v>37</v>
      </c>
      <c r="C32" s="43" t="s">
        <v>36</v>
      </c>
      <c r="D32" s="43" t="s">
        <v>4</v>
      </c>
    </row>
    <row r="33" spans="1:5" x14ac:dyDescent="0.35">
      <c r="A33" s="44" t="s">
        <v>37</v>
      </c>
      <c r="B33" s="42">
        <v>0</v>
      </c>
      <c r="C33" s="42"/>
      <c r="D33" s="42"/>
      <c r="E33" s="4"/>
    </row>
    <row r="34" spans="1:5" x14ac:dyDescent="0.35">
      <c r="A34" s="44" t="s">
        <v>36</v>
      </c>
      <c r="B34" s="42">
        <f>+B28</f>
        <v>2.7829530000000009</v>
      </c>
      <c r="C34" s="42">
        <v>0</v>
      </c>
      <c r="D34" s="42"/>
      <c r="E34" s="4"/>
    </row>
    <row r="35" spans="1:5" x14ac:dyDescent="0.35">
      <c r="A35" s="44" t="s">
        <v>4</v>
      </c>
      <c r="B35" s="45">
        <f>+D30</f>
        <v>1.7556049999999996</v>
      </c>
      <c r="C35" s="42">
        <f>+C29</f>
        <v>5.0244160000000004</v>
      </c>
      <c r="D35" s="42">
        <v>0</v>
      </c>
      <c r="E35" s="4"/>
    </row>
    <row r="36" spans="1:5" x14ac:dyDescent="0.35">
      <c r="B36" s="40"/>
      <c r="C36" s="4"/>
      <c r="D36" s="4"/>
      <c r="E36" s="4"/>
    </row>
    <row r="37" spans="1:5" x14ac:dyDescent="0.35">
      <c r="A37" s="43" t="s">
        <v>42</v>
      </c>
      <c r="B37" s="43" t="s">
        <v>43</v>
      </c>
      <c r="C37" s="43" t="s">
        <v>36</v>
      </c>
    </row>
    <row r="38" spans="1:5" x14ac:dyDescent="0.35">
      <c r="A38" s="44" t="s">
        <v>43</v>
      </c>
      <c r="B38" s="42">
        <v>0</v>
      </c>
      <c r="C38" s="42"/>
      <c r="D38" s="4"/>
    </row>
    <row r="39" spans="1:5" x14ac:dyDescent="0.35">
      <c r="A39" s="44" t="s">
        <v>36</v>
      </c>
      <c r="B39" s="45">
        <f>+C35</f>
        <v>5.0244160000000004</v>
      </c>
      <c r="C39" s="42">
        <v>0</v>
      </c>
      <c r="D39" s="4"/>
    </row>
    <row r="40" spans="1:5" x14ac:dyDescent="0.35">
      <c r="B40" s="40"/>
      <c r="C40" s="4"/>
      <c r="D40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3B348-4834-4ED6-97BE-8AD2A7BCD8F2}">
  <dimension ref="A3:K26"/>
  <sheetViews>
    <sheetView tabSelected="1" topLeftCell="A4" workbookViewId="0">
      <selection activeCell="N23" sqref="N23"/>
    </sheetView>
  </sheetViews>
  <sheetFormatPr defaultRowHeight="14.5" x14ac:dyDescent="0.35"/>
  <cols>
    <col min="8" max="8" width="24.54296875" customWidth="1"/>
  </cols>
  <sheetData>
    <row r="3" spans="1:11" x14ac:dyDescent="0.35">
      <c r="A3" s="43" t="s">
        <v>30</v>
      </c>
      <c r="B3" s="43" t="s">
        <v>24</v>
      </c>
      <c r="C3" s="43" t="s">
        <v>23</v>
      </c>
      <c r="G3" s="43" t="s">
        <v>44</v>
      </c>
      <c r="H3" s="43" t="s">
        <v>45</v>
      </c>
      <c r="I3" s="43" t="s">
        <v>46</v>
      </c>
      <c r="J3" s="43" t="s">
        <v>47</v>
      </c>
    </row>
    <row r="4" spans="1:11" x14ac:dyDescent="0.35">
      <c r="A4" s="44" t="s">
        <v>3</v>
      </c>
      <c r="B4" s="41">
        <v>0.88</v>
      </c>
      <c r="C4" s="41">
        <v>1.87</v>
      </c>
      <c r="G4" s="41">
        <v>0</v>
      </c>
      <c r="H4" s="41" t="s">
        <v>57</v>
      </c>
      <c r="I4" s="41">
        <v>4</v>
      </c>
      <c r="J4" s="42">
        <v>0</v>
      </c>
      <c r="K4">
        <f>+I4</f>
        <v>4</v>
      </c>
    </row>
    <row r="5" spans="1:11" x14ac:dyDescent="0.35">
      <c r="A5" s="44" t="s">
        <v>4</v>
      </c>
      <c r="B5" s="41">
        <v>1.7</v>
      </c>
      <c r="C5" s="41">
        <v>0.68</v>
      </c>
      <c r="G5" s="41">
        <v>1</v>
      </c>
      <c r="H5" s="41" t="s">
        <v>58</v>
      </c>
      <c r="I5" s="41">
        <v>3</v>
      </c>
      <c r="J5" s="42">
        <f>+C13</f>
        <v>0.48999999999999988</v>
      </c>
      <c r="K5">
        <f>+I5</f>
        <v>3</v>
      </c>
    </row>
    <row r="6" spans="1:11" x14ac:dyDescent="0.35">
      <c r="A6" s="44" t="s">
        <v>5</v>
      </c>
      <c r="B6" s="41">
        <v>1.2</v>
      </c>
      <c r="C6" s="41">
        <v>0.56000000000000005</v>
      </c>
      <c r="G6" s="41">
        <v>2</v>
      </c>
      <c r="H6" s="41" t="s">
        <v>59</v>
      </c>
      <c r="I6" s="41">
        <v>2</v>
      </c>
      <c r="J6" s="42">
        <f>+C18</f>
        <v>0.62</v>
      </c>
      <c r="K6">
        <f>+I6</f>
        <v>2</v>
      </c>
    </row>
    <row r="7" spans="1:11" x14ac:dyDescent="0.35">
      <c r="A7" s="44" t="s">
        <v>6</v>
      </c>
      <c r="B7" s="41">
        <v>2.0499999999999998</v>
      </c>
      <c r="C7" s="41">
        <v>0.54</v>
      </c>
      <c r="G7" s="41">
        <v>3</v>
      </c>
      <c r="H7" s="41" t="s">
        <v>60</v>
      </c>
      <c r="I7" s="41">
        <v>1</v>
      </c>
      <c r="J7" s="42">
        <f>+B22</f>
        <v>1.63</v>
      </c>
      <c r="K7">
        <f>+I7</f>
        <v>1</v>
      </c>
    </row>
    <row r="9" spans="1:11" x14ac:dyDescent="0.35">
      <c r="A9" s="43" t="s">
        <v>38</v>
      </c>
      <c r="B9" s="43" t="s">
        <v>3</v>
      </c>
      <c r="C9" s="43" t="s">
        <v>4</v>
      </c>
      <c r="D9" s="43" t="s">
        <v>5</v>
      </c>
      <c r="E9" s="43" t="s">
        <v>6</v>
      </c>
    </row>
    <row r="10" spans="1:11" x14ac:dyDescent="0.35">
      <c r="A10" s="44" t="s">
        <v>3</v>
      </c>
      <c r="B10" s="42">
        <v>0</v>
      </c>
      <c r="C10" s="42"/>
      <c r="D10" s="42"/>
      <c r="E10" s="42"/>
    </row>
    <row r="11" spans="1:11" x14ac:dyDescent="0.35">
      <c r="A11" s="44" t="s">
        <v>4</v>
      </c>
      <c r="B11" s="42">
        <f>+ABS($B$4-B5)+ABS($C$4-C5)</f>
        <v>2.0099999999999998</v>
      </c>
      <c r="C11" s="42">
        <v>0</v>
      </c>
      <c r="D11" s="42"/>
      <c r="E11" s="42"/>
    </row>
    <row r="12" spans="1:11" x14ac:dyDescent="0.35">
      <c r="A12" s="44" t="s">
        <v>5</v>
      </c>
      <c r="B12" s="42">
        <f t="shared" ref="B12:B13" si="0">+ABS($B$4-B6)+ABS($C$4-C6)</f>
        <v>1.63</v>
      </c>
      <c r="C12" s="42">
        <f>ABS($B$5-B6)+ABS($C$5-C6)</f>
        <v>0.62</v>
      </c>
      <c r="D12" s="42">
        <v>0</v>
      </c>
      <c r="E12" s="42"/>
    </row>
    <row r="13" spans="1:11" x14ac:dyDescent="0.35">
      <c r="A13" s="44" t="s">
        <v>6</v>
      </c>
      <c r="B13" s="42">
        <f t="shared" si="0"/>
        <v>2.5</v>
      </c>
      <c r="C13" s="48">
        <f>ABS($B$5-B7)+ABS($C$5-C7)</f>
        <v>0.48999999999999988</v>
      </c>
      <c r="D13" s="42">
        <f>+ABS(B6-B7)+ABS(C6-C7)</f>
        <v>0.86999999999999988</v>
      </c>
      <c r="E13" s="42">
        <v>0</v>
      </c>
    </row>
    <row r="15" spans="1:11" x14ac:dyDescent="0.35">
      <c r="A15" s="43" t="s">
        <v>39</v>
      </c>
      <c r="B15" s="43" t="s">
        <v>3</v>
      </c>
      <c r="C15" s="43" t="s">
        <v>61</v>
      </c>
      <c r="D15" s="43" t="s">
        <v>5</v>
      </c>
    </row>
    <row r="16" spans="1:11" x14ac:dyDescent="0.35">
      <c r="A16" s="44" t="s">
        <v>3</v>
      </c>
      <c r="B16" s="42">
        <v>0</v>
      </c>
      <c r="C16" s="42"/>
      <c r="D16" s="42"/>
    </row>
    <row r="17" spans="1:4" x14ac:dyDescent="0.35">
      <c r="A17" s="44" t="s">
        <v>61</v>
      </c>
      <c r="B17" s="42">
        <f>+B11</f>
        <v>2.0099999999999998</v>
      </c>
      <c r="C17" s="42">
        <v>0</v>
      </c>
      <c r="D17" s="42"/>
    </row>
    <row r="18" spans="1:4" x14ac:dyDescent="0.35">
      <c r="A18" s="44" t="s">
        <v>5</v>
      </c>
      <c r="B18" s="42">
        <f>+B12</f>
        <v>1.63</v>
      </c>
      <c r="C18" s="48">
        <f>+C12</f>
        <v>0.62</v>
      </c>
      <c r="D18" s="42">
        <v>0</v>
      </c>
    </row>
    <row r="20" spans="1:4" x14ac:dyDescent="0.35">
      <c r="A20" s="43" t="s">
        <v>39</v>
      </c>
      <c r="B20" s="43" t="s">
        <v>3</v>
      </c>
      <c r="C20" s="43" t="s">
        <v>62</v>
      </c>
    </row>
    <row r="21" spans="1:4" x14ac:dyDescent="0.35">
      <c r="A21" s="44" t="s">
        <v>3</v>
      </c>
      <c r="B21" s="42">
        <v>0</v>
      </c>
      <c r="C21" s="42"/>
    </row>
    <row r="22" spans="1:4" x14ac:dyDescent="0.35">
      <c r="A22" s="44" t="s">
        <v>62</v>
      </c>
      <c r="B22" s="48">
        <f>+B18</f>
        <v>1.63</v>
      </c>
      <c r="C22" s="42">
        <v>0</v>
      </c>
    </row>
    <row r="24" spans="1:4" x14ac:dyDescent="0.35">
      <c r="A24" s="13" t="s">
        <v>63</v>
      </c>
      <c r="B24" s="13"/>
      <c r="C24" s="13"/>
    </row>
    <row r="25" spans="1:4" x14ac:dyDescent="0.35">
      <c r="A25" s="13" t="s">
        <v>3</v>
      </c>
      <c r="B25" s="13"/>
      <c r="C25" s="13"/>
    </row>
    <row r="26" spans="1:4" x14ac:dyDescent="0.35">
      <c r="A26" s="13" t="s">
        <v>64</v>
      </c>
      <c r="B26" s="13"/>
      <c r="C26" s="1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0BFA-673F-4C69-ADBD-71CBCE60B7F0}">
  <dimension ref="A17:B24"/>
  <sheetViews>
    <sheetView workbookViewId="0">
      <selection activeCell="J17" sqref="J17"/>
    </sheetView>
  </sheetViews>
  <sheetFormatPr defaultRowHeight="14.5" x14ac:dyDescent="0.35"/>
  <sheetData>
    <row r="17" spans="1:2" x14ac:dyDescent="0.35">
      <c r="A17" s="2">
        <v>1</v>
      </c>
      <c r="B17">
        <v>30</v>
      </c>
    </row>
    <row r="18" spans="1:2" x14ac:dyDescent="0.35">
      <c r="A18" s="2">
        <v>2</v>
      </c>
      <c r="B18">
        <v>28</v>
      </c>
    </row>
    <row r="19" spans="1:2" x14ac:dyDescent="0.35">
      <c r="A19" s="2">
        <v>3</v>
      </c>
      <c r="B19">
        <v>25</v>
      </c>
    </row>
    <row r="20" spans="1:2" x14ac:dyDescent="0.35">
      <c r="A20" s="2">
        <v>4</v>
      </c>
      <c r="B20">
        <v>27</v>
      </c>
    </row>
    <row r="21" spans="1:2" x14ac:dyDescent="0.35">
      <c r="A21" s="2">
        <v>5</v>
      </c>
      <c r="B21">
        <v>12</v>
      </c>
    </row>
    <row r="22" spans="1:2" x14ac:dyDescent="0.35">
      <c r="A22" s="2">
        <v>6</v>
      </c>
      <c r="B22">
        <v>14</v>
      </c>
    </row>
    <row r="23" spans="1:2" x14ac:dyDescent="0.35">
      <c r="A23" s="2">
        <v>7</v>
      </c>
      <c r="B23">
        <v>9</v>
      </c>
    </row>
    <row r="24" spans="1:2" x14ac:dyDescent="0.35">
      <c r="A24" s="2">
        <v>8</v>
      </c>
      <c r="B24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Esempio 8.2</vt:lpstr>
      <vt:lpstr>Benchmarking Matrix</vt:lpstr>
      <vt:lpstr>Cluster Analysis_1</vt:lpstr>
      <vt:lpstr>Cluster Analysis_2</vt:lpstr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Cannata</dc:creator>
  <cp:lastModifiedBy>CANNATA ROBERTO</cp:lastModifiedBy>
  <dcterms:created xsi:type="dcterms:W3CDTF">2015-06-05T18:19:34Z</dcterms:created>
  <dcterms:modified xsi:type="dcterms:W3CDTF">2024-12-02T12:42:42Z</dcterms:modified>
</cp:coreProperties>
</file>