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184\Documents\MIA\Combinata\"/>
    </mc:Choice>
  </mc:AlternateContent>
  <xr:revisionPtr revIDLastSave="0" documentId="13_ncr:1_{3E53187E-27F3-4BAE-B97A-E06D30F9077A}" xr6:coauthVersionLast="47" xr6:coauthVersionMax="47" xr10:uidLastSave="{00000000-0000-0000-0000-000000000000}"/>
  <bookViews>
    <workbookView xWindow="-120" yWindow="-120" windowWidth="38640" windowHeight="21240" xr2:uid="{315291E2-77A0-45F5-B08C-9531ADA135CE}"/>
  </bookViews>
  <sheets>
    <sheet name="Aspirazione fumi saldat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s="1"/>
  <c r="D9" i="1" s="1"/>
  <c r="D27" i="1" l="1"/>
  <c r="D7" i="1"/>
  <c r="D28" i="1" s="1"/>
  <c r="D17" i="1" l="1"/>
  <c r="D19" i="1" s="1"/>
  <c r="D20" i="1"/>
  <c r="D30" i="1" l="1"/>
  <c r="D21" i="1"/>
  <c r="D24" i="1" l="1"/>
  <c r="D25" i="1" l="1"/>
  <c r="D29" i="1" s="1"/>
  <c r="D31" i="1" s="1"/>
  <c r="D34" i="1" s="1"/>
</calcChain>
</file>

<file path=xl/sharedStrings.xml><?xml version="1.0" encoding="utf-8"?>
<sst xmlns="http://schemas.openxmlformats.org/spreadsheetml/2006/main" count="87" uniqueCount="66">
  <si>
    <t>m</t>
  </si>
  <si>
    <t>m/s</t>
  </si>
  <si>
    <r>
      <t>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/s</t>
    </r>
  </si>
  <si>
    <r>
      <t>kg/m</t>
    </r>
    <r>
      <rPr>
        <vertAlign val="superscript"/>
        <sz val="12"/>
        <color theme="1"/>
        <rFont val="Times New Roman"/>
        <family val="1"/>
      </rPr>
      <t>3</t>
    </r>
  </si>
  <si>
    <r>
      <t>m</t>
    </r>
    <r>
      <rPr>
        <vertAlign val="super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/h</t>
    </r>
  </si>
  <si>
    <t>Dati caratteristici linea aspirazione</t>
  </si>
  <si>
    <t>Diametro condotto</t>
  </si>
  <si>
    <t>D</t>
  </si>
  <si>
    <t>Velocità effettiva</t>
  </si>
  <si>
    <r>
      <t>v</t>
    </r>
    <r>
      <rPr>
        <vertAlign val="subscript"/>
        <sz val="12"/>
        <rFont val="Times New Roman"/>
        <family val="1"/>
      </rPr>
      <t>eff</t>
    </r>
  </si>
  <si>
    <t>Lunghezza totale</t>
  </si>
  <si>
    <t>L</t>
  </si>
  <si>
    <t>curve ad ampio raggio (D/R=0,2)</t>
  </si>
  <si>
    <t>n</t>
  </si>
  <si>
    <t>-</t>
  </si>
  <si>
    <t>coefficiente di perdita nelle curve</t>
  </si>
  <si>
    <t>J</t>
  </si>
  <si>
    <t>[-]</t>
  </si>
  <si>
    <t>innalzamento verticale</t>
  </si>
  <si>
    <r>
      <t>H</t>
    </r>
    <r>
      <rPr>
        <vertAlign val="subscript"/>
        <sz val="12"/>
        <rFont val="Times New Roman"/>
        <family val="1"/>
      </rPr>
      <t>m</t>
    </r>
  </si>
  <si>
    <t>Perdite di carico dovute all'aria</t>
  </si>
  <si>
    <t>densità aria</t>
  </si>
  <si>
    <r>
      <t xml:space="preserve">γ </t>
    </r>
    <r>
      <rPr>
        <vertAlign val="subscript"/>
        <sz val="12"/>
        <rFont val="Times New Roman"/>
        <family val="1"/>
      </rPr>
      <t>a</t>
    </r>
  </si>
  <si>
    <t>accelerazione gravità</t>
  </si>
  <si>
    <t>g</t>
  </si>
  <si>
    <r>
      <t>m/s</t>
    </r>
    <r>
      <rPr>
        <vertAlign val="superscript"/>
        <sz val="12"/>
        <color theme="1"/>
        <rFont val="Times New Roman"/>
        <family val="1"/>
      </rPr>
      <t>2</t>
    </r>
  </si>
  <si>
    <t>altezza dinamica della corrente nella condotta</t>
  </si>
  <si>
    <r>
      <t>h</t>
    </r>
    <r>
      <rPr>
        <vertAlign val="subscript"/>
        <sz val="12"/>
        <rFont val="Times New Roman"/>
        <family val="1"/>
      </rPr>
      <t>1,a,asp</t>
    </r>
    <r>
      <rPr>
        <sz val="12"/>
        <rFont val="Times New Roman"/>
        <family val="1"/>
      </rPr>
      <t>=</t>
    </r>
    <r>
      <rPr>
        <sz val="12"/>
        <rFont val="Calibri"/>
        <family val="2"/>
      </rPr>
      <t>ρ</t>
    </r>
    <r>
      <rPr>
        <vertAlign val="subscript"/>
        <sz val="12"/>
        <rFont val="Times New Roman"/>
        <family val="1"/>
      </rPr>
      <t>a</t>
    </r>
    <r>
      <rPr>
        <sz val="12"/>
        <rFont val="Times New Roman"/>
        <family val="1"/>
      </rPr>
      <t>∙v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>/2</t>
    </r>
  </si>
  <si>
    <t>Pa</t>
  </si>
  <si>
    <t>perdita di ingresso</t>
  </si>
  <si>
    <t>Perdita di carico distribuita</t>
  </si>
  <si>
    <t>Perdita di carico nelle curve</t>
  </si>
  <si>
    <r>
      <t>h</t>
    </r>
    <r>
      <rPr>
        <vertAlign val="subscript"/>
        <sz val="12"/>
        <rFont val="Times New Roman"/>
        <family val="1"/>
      </rPr>
      <t>4,a,asp</t>
    </r>
    <r>
      <rPr>
        <sz val="12"/>
        <rFont val="Times New Roman"/>
        <family val="1"/>
      </rPr>
      <t>=</t>
    </r>
    <r>
      <rPr>
        <i/>
        <sz val="12"/>
        <rFont val="Times New Roman"/>
        <family val="1"/>
      </rPr>
      <t>J∙n∙</t>
    </r>
    <r>
      <rPr>
        <sz val="12"/>
        <rFont val="Times New Roman"/>
        <family val="1"/>
      </rPr>
      <t>ρ</t>
    </r>
    <r>
      <rPr>
        <i/>
        <sz val="12"/>
        <rFont val="Times New Roman"/>
        <family val="1"/>
      </rPr>
      <t>∙v</t>
    </r>
    <r>
      <rPr>
        <i/>
        <vertAlign val="superscript"/>
        <sz val="12"/>
        <rFont val="Times New Roman"/>
        <family val="1"/>
      </rPr>
      <t>2</t>
    </r>
    <r>
      <rPr>
        <i/>
        <sz val="12"/>
        <rFont val="Times New Roman"/>
        <family val="1"/>
      </rPr>
      <t>/2</t>
    </r>
  </si>
  <si>
    <t>Perdita nel ciclone</t>
  </si>
  <si>
    <r>
      <t>h</t>
    </r>
    <r>
      <rPr>
        <vertAlign val="subscript"/>
        <sz val="12"/>
        <rFont val="Times New Roman"/>
        <family val="1"/>
      </rPr>
      <t>5,a,asp</t>
    </r>
  </si>
  <si>
    <t>Perdita nel filtro</t>
  </si>
  <si>
    <r>
      <t>h</t>
    </r>
    <r>
      <rPr>
        <vertAlign val="subscript"/>
        <sz val="12"/>
        <rFont val="Times New Roman"/>
        <family val="1"/>
      </rPr>
      <t>6,a,asp</t>
    </r>
  </si>
  <si>
    <t>Totale perdite aria</t>
  </si>
  <si>
    <r>
      <t>H</t>
    </r>
    <r>
      <rPr>
        <b/>
        <vertAlign val="subscript"/>
        <sz val="12"/>
        <rFont val="Times New Roman"/>
        <family val="1"/>
      </rPr>
      <t>a,asp</t>
    </r>
  </si>
  <si>
    <t>Totale generale</t>
  </si>
  <si>
    <r>
      <t>H</t>
    </r>
    <r>
      <rPr>
        <vertAlign val="subscript"/>
        <sz val="12"/>
        <rFont val="Times New Roman"/>
        <family val="1"/>
      </rPr>
      <t>tot</t>
    </r>
  </si>
  <si>
    <t>Ventilatore</t>
  </si>
  <si>
    <t>MPR 351</t>
  </si>
  <si>
    <t>portata</t>
  </si>
  <si>
    <t>Pressione statica</t>
  </si>
  <si>
    <t>Pressione dinamica</t>
  </si>
  <si>
    <t>Pressione totale</t>
  </si>
  <si>
    <t>Rendimento aeraulico del ventilatore</t>
  </si>
  <si>
    <r>
      <t>η</t>
    </r>
    <r>
      <rPr>
        <b/>
        <vertAlign val="subscript"/>
        <sz val="12"/>
        <rFont val="Times New Roman"/>
        <family val="1"/>
      </rPr>
      <t>m</t>
    </r>
  </si>
  <si>
    <t>Rendimento del motore elettrico</t>
  </si>
  <si>
    <r>
      <t>η</t>
    </r>
    <r>
      <rPr>
        <b/>
        <vertAlign val="subscript"/>
        <sz val="10"/>
        <rFont val="Times New Roman"/>
        <family val="1"/>
      </rPr>
      <t>e</t>
    </r>
  </si>
  <si>
    <t>Potenza elettrica assorbita</t>
  </si>
  <si>
    <t>W</t>
  </si>
  <si>
    <r>
      <t>h</t>
    </r>
    <r>
      <rPr>
        <vertAlign val="subscript"/>
        <sz val="12"/>
        <rFont val="Times New Roman"/>
        <family val="1"/>
      </rPr>
      <t>2,m,asp</t>
    </r>
    <r>
      <rPr>
        <sz val="12"/>
        <rFont val="Times New Roman"/>
        <family val="1"/>
      </rPr>
      <t>=(1+J) h</t>
    </r>
    <r>
      <rPr>
        <vertAlign val="subscript"/>
        <sz val="12"/>
        <rFont val="Times New Roman"/>
        <family val="1"/>
      </rPr>
      <t>1,m,asp</t>
    </r>
  </si>
  <si>
    <t>coefficiente di perdita nelle cappa</t>
  </si>
  <si>
    <t>Spessore del tubo</t>
  </si>
  <si>
    <t>s</t>
  </si>
  <si>
    <t>Superficie netta</t>
  </si>
  <si>
    <t>S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</si>
  <si>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</si>
  <si>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Distanza operativa</t>
  </si>
  <si>
    <t>x</t>
  </si>
  <si>
    <t>Velocità di cattura</t>
  </si>
  <si>
    <r>
      <t>V</t>
    </r>
    <r>
      <rPr>
        <vertAlign val="subscript"/>
        <sz val="12"/>
        <rFont val="Times New Roman"/>
        <family val="1"/>
      </rPr>
      <t>x</t>
    </r>
  </si>
  <si>
    <t>Portata (Dalla Valle)</t>
  </si>
  <si>
    <r>
      <t>A</t>
    </r>
    <r>
      <rPr>
        <vertAlign val="subscript"/>
        <sz val="12"/>
        <rFont val="Times New Roman"/>
        <family val="1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</si>
</sst>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6" formatCode="0.0"/>
  </numFmts>
  <fonts count="14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vertAlign val="subscript"/>
      <sz val="12"/>
      <name val="Times New Roman"/>
      <family val="1"/>
    </font>
    <font>
      <sz val="12"/>
      <name val="Calibri"/>
      <family val="2"/>
    </font>
    <font>
      <vertAlign val="superscript"/>
      <sz val="12"/>
      <name val="Times New Roman"/>
      <family val="1"/>
    </font>
    <font>
      <i/>
      <sz val="12"/>
      <name val="Times New Roman"/>
      <family val="1"/>
    </font>
    <font>
      <i/>
      <vertAlign val="superscript"/>
      <sz val="12"/>
      <name val="Times New Roman"/>
      <family val="1"/>
    </font>
    <font>
      <b/>
      <vertAlign val="subscript"/>
      <sz val="12"/>
      <name val="Times New Roman"/>
      <family val="1"/>
    </font>
    <font>
      <b/>
      <sz val="10"/>
      <name val="Times New Roman"/>
      <family val="1"/>
    </font>
    <font>
      <b/>
      <vertAlign val="sub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166" fontId="2" fillId="0" borderId="0" xfId="0" applyNumberFormat="1" applyFont="1"/>
    <xf numFmtId="1" fontId="2" fillId="0" borderId="0" xfId="0" applyNumberFormat="1" applyFont="1"/>
    <xf numFmtId="0" fontId="5" fillId="0" borderId="0" xfId="0" applyFont="1" applyAlignment="1">
      <alignment horizontal="center"/>
    </xf>
    <xf numFmtId="1" fontId="1" fillId="0" borderId="0" xfId="0" applyNumberFormat="1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2228850</xdr:colOff>
          <xdr:row>19</xdr:row>
          <xdr:rowOff>400050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295FCCA-FDDA-4B64-AAC0-E018CEA32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D8FC-E427-496B-8915-71856FB889CF}">
  <sheetPr>
    <pageSetUpPr fitToPage="1"/>
  </sheetPr>
  <dimension ref="A1:L54"/>
  <sheetViews>
    <sheetView tabSelected="1" zoomScale="130" zoomScaleNormal="130" workbookViewId="0">
      <selection activeCell="H24" sqref="H24"/>
    </sheetView>
  </sheetViews>
  <sheetFormatPr defaultColWidth="8.85546875" defaultRowHeight="15.75" x14ac:dyDescent="0.25"/>
  <cols>
    <col min="1" max="1" width="40.28515625" style="3" bestFit="1" customWidth="1"/>
    <col min="2" max="2" width="33.7109375" style="2" customWidth="1"/>
    <col min="3" max="3" width="9" style="3" bestFit="1" customWidth="1"/>
    <col min="4" max="4" width="10" style="3" bestFit="1" customWidth="1"/>
    <col min="5" max="16384" width="8.85546875" style="3"/>
  </cols>
  <sheetData>
    <row r="1" spans="1:12" x14ac:dyDescent="0.25">
      <c r="A1" s="3" t="s">
        <v>60</v>
      </c>
      <c r="B1" s="2" t="s">
        <v>61</v>
      </c>
      <c r="C1" s="2" t="s">
        <v>0</v>
      </c>
      <c r="D1" s="3">
        <v>0.15</v>
      </c>
    </row>
    <row r="2" spans="1:12" ht="18.75" x14ac:dyDescent="0.25">
      <c r="A2" s="3" t="s">
        <v>62</v>
      </c>
      <c r="B2" s="5" t="s">
        <v>63</v>
      </c>
      <c r="C2" s="2" t="s">
        <v>1</v>
      </c>
      <c r="D2" s="3">
        <v>0.5</v>
      </c>
    </row>
    <row r="3" spans="1:12" x14ac:dyDescent="0.25">
      <c r="A3" s="3" t="s">
        <v>6</v>
      </c>
      <c r="B3" s="5" t="s">
        <v>7</v>
      </c>
      <c r="C3" s="2" t="s">
        <v>0</v>
      </c>
      <c r="D3" s="4">
        <v>0.1</v>
      </c>
    </row>
    <row r="4" spans="1:12" x14ac:dyDescent="0.25">
      <c r="A4" s="3" t="s">
        <v>55</v>
      </c>
      <c r="B4" s="2" t="s">
        <v>56</v>
      </c>
      <c r="C4" s="2" t="s">
        <v>0</v>
      </c>
      <c r="D4" s="3">
        <v>3.0000000000000001E-3</v>
      </c>
    </row>
    <row r="5" spans="1:12" ht="18.75" x14ac:dyDescent="0.25">
      <c r="A5" s="3" t="s">
        <v>57</v>
      </c>
      <c r="B5" s="2" t="s">
        <v>58</v>
      </c>
      <c r="C5" s="2" t="s">
        <v>59</v>
      </c>
      <c r="D5" s="3">
        <f>+PI()*(D3-2*D4)^2/4</f>
        <v>6.9397781717798531E-3</v>
      </c>
    </row>
    <row r="6" spans="1:12" ht="18.75" x14ac:dyDescent="0.25">
      <c r="A6" s="3" t="s">
        <v>64</v>
      </c>
      <c r="B6" s="5" t="s">
        <v>65</v>
      </c>
      <c r="C6" s="2" t="s">
        <v>2</v>
      </c>
      <c r="D6" s="3">
        <f>+D2*(10*D1^2+D5)</f>
        <v>0.11596988908588991</v>
      </c>
    </row>
    <row r="7" spans="1:12" ht="18.75" x14ac:dyDescent="0.25">
      <c r="B7" s="3"/>
      <c r="C7" s="2" t="s">
        <v>4</v>
      </c>
      <c r="D7" s="3">
        <f>+D6*3600</f>
        <v>417.49160070920368</v>
      </c>
      <c r="L7" s="5"/>
    </row>
    <row r="8" spans="1:12" s="1" customFormat="1" x14ac:dyDescent="0.25">
      <c r="A8" s="1" t="s">
        <v>5</v>
      </c>
      <c r="C8" s="6"/>
    </row>
    <row r="9" spans="1:12" ht="18.75" x14ac:dyDescent="0.25">
      <c r="A9" s="3" t="s">
        <v>8</v>
      </c>
      <c r="B9" s="5" t="s">
        <v>9</v>
      </c>
      <c r="C9" s="2" t="s">
        <v>1</v>
      </c>
      <c r="D9" s="7">
        <f>+D6/D5</f>
        <v>16.710892800215685</v>
      </c>
    </row>
    <row r="10" spans="1:12" x14ac:dyDescent="0.25">
      <c r="A10" s="3" t="s">
        <v>10</v>
      </c>
      <c r="B10" s="5" t="s">
        <v>11</v>
      </c>
      <c r="C10" s="2" t="s">
        <v>0</v>
      </c>
      <c r="D10" s="3">
        <v>6</v>
      </c>
    </row>
    <row r="11" spans="1:12" x14ac:dyDescent="0.25">
      <c r="A11" s="3" t="s">
        <v>12</v>
      </c>
      <c r="B11" s="5" t="s">
        <v>13</v>
      </c>
      <c r="C11" s="2" t="s">
        <v>14</v>
      </c>
      <c r="D11" s="3">
        <v>3</v>
      </c>
    </row>
    <row r="12" spans="1:12" x14ac:dyDescent="0.25">
      <c r="A12" s="3" t="s">
        <v>15</v>
      </c>
      <c r="B12" s="5" t="s">
        <v>16</v>
      </c>
      <c r="C12" s="2" t="s">
        <v>17</v>
      </c>
      <c r="D12" s="3">
        <v>0.13</v>
      </c>
    </row>
    <row r="13" spans="1:12" ht="18.75" x14ac:dyDescent="0.25">
      <c r="A13" s="3" t="s">
        <v>18</v>
      </c>
      <c r="B13" s="5" t="s">
        <v>19</v>
      </c>
      <c r="C13" s="2" t="s">
        <v>0</v>
      </c>
      <c r="D13" s="3">
        <v>1</v>
      </c>
    </row>
    <row r="14" spans="1:12" x14ac:dyDescent="0.25">
      <c r="A14" s="1" t="s">
        <v>20</v>
      </c>
      <c r="B14" s="1"/>
      <c r="C14" s="2"/>
    </row>
    <row r="15" spans="1:12" ht="18.75" x14ac:dyDescent="0.25">
      <c r="A15" s="3" t="s">
        <v>21</v>
      </c>
      <c r="B15" s="5" t="s">
        <v>22</v>
      </c>
      <c r="C15" s="2" t="s">
        <v>3</v>
      </c>
      <c r="D15" s="3">
        <v>1.22</v>
      </c>
    </row>
    <row r="16" spans="1:12" ht="18.75" x14ac:dyDescent="0.25">
      <c r="A16" s="3" t="s">
        <v>23</v>
      </c>
      <c r="B16" s="5" t="s">
        <v>24</v>
      </c>
      <c r="C16" s="2" t="s">
        <v>25</v>
      </c>
      <c r="D16" s="3">
        <v>9.81</v>
      </c>
    </row>
    <row r="17" spans="1:4" ht="20.25" x14ac:dyDescent="0.25">
      <c r="A17" s="3" t="s">
        <v>26</v>
      </c>
      <c r="B17" s="5" t="s">
        <v>27</v>
      </c>
      <c r="C17" s="2" t="s">
        <v>28</v>
      </c>
      <c r="D17" s="8">
        <f>+D15*D9^2/2</f>
        <v>170.34490228998322</v>
      </c>
    </row>
    <row r="18" spans="1:4" x14ac:dyDescent="0.25">
      <c r="A18" s="3" t="s">
        <v>54</v>
      </c>
      <c r="B18" s="5" t="s">
        <v>16</v>
      </c>
      <c r="C18" s="2" t="s">
        <v>17</v>
      </c>
      <c r="D18" s="3">
        <v>0.13</v>
      </c>
    </row>
    <row r="19" spans="1:4" ht="18.75" x14ac:dyDescent="0.25">
      <c r="A19" s="3" t="s">
        <v>29</v>
      </c>
      <c r="B19" s="5" t="s">
        <v>53</v>
      </c>
      <c r="C19" s="2" t="s">
        <v>28</v>
      </c>
      <c r="D19" s="8">
        <f>+D17*(1+D18)</f>
        <v>192.48973958768102</v>
      </c>
    </row>
    <row r="20" spans="1:4" ht="33.6" customHeight="1" x14ac:dyDescent="0.25">
      <c r="A20" s="3" t="s">
        <v>30</v>
      </c>
      <c r="B20" s="3"/>
      <c r="C20" s="2" t="s">
        <v>28</v>
      </c>
      <c r="D20" s="8">
        <f>8.12*(10^-4)*(D15^0.852)*(D9^1.924)/(D3^1.281)*D10*9.81</f>
        <v>243.78455959767484</v>
      </c>
    </row>
    <row r="21" spans="1:4" ht="20.25" x14ac:dyDescent="0.25">
      <c r="A21" s="3" t="s">
        <v>31</v>
      </c>
      <c r="B21" s="5" t="s">
        <v>32</v>
      </c>
      <c r="C21" s="2" t="s">
        <v>28</v>
      </c>
      <c r="D21" s="8">
        <f>D11*D12*D17</f>
        <v>66.434511893093458</v>
      </c>
    </row>
    <row r="22" spans="1:4" ht="18.75" x14ac:dyDescent="0.35">
      <c r="A22" s="3" t="s">
        <v>33</v>
      </c>
      <c r="B22" s="2" t="s">
        <v>34</v>
      </c>
      <c r="C22" s="2" t="s">
        <v>28</v>
      </c>
      <c r="D22" s="3">
        <v>620</v>
      </c>
    </row>
    <row r="23" spans="1:4" ht="18.75" x14ac:dyDescent="0.35">
      <c r="A23" s="3" t="s">
        <v>35</v>
      </c>
      <c r="B23" s="2" t="s">
        <v>36</v>
      </c>
      <c r="C23" s="2" t="s">
        <v>28</v>
      </c>
      <c r="D23" s="3">
        <v>0</v>
      </c>
    </row>
    <row r="24" spans="1:4" s="1" customFormat="1" ht="17.25" x14ac:dyDescent="0.3">
      <c r="A24" s="1" t="s">
        <v>37</v>
      </c>
      <c r="B24" s="9" t="s">
        <v>38</v>
      </c>
      <c r="C24" s="2" t="s">
        <v>28</v>
      </c>
      <c r="D24" s="10">
        <f>SUM(D19:D23)</f>
        <v>1122.7088110784493</v>
      </c>
    </row>
    <row r="25" spans="1:4" s="1" customFormat="1" ht="18.75" x14ac:dyDescent="0.25">
      <c r="A25" s="1" t="s">
        <v>39</v>
      </c>
      <c r="B25" s="5" t="s">
        <v>40</v>
      </c>
      <c r="C25" s="6" t="s">
        <v>28</v>
      </c>
      <c r="D25" s="10">
        <f>+D24</f>
        <v>1122.7088110784493</v>
      </c>
    </row>
    <row r="26" spans="1:4" s="1" customFormat="1" x14ac:dyDescent="0.25">
      <c r="A26" s="1" t="s">
        <v>41</v>
      </c>
      <c r="B26" s="6" t="s">
        <v>42</v>
      </c>
    </row>
    <row r="27" spans="1:4" s="1" customFormat="1" ht="18.75" x14ac:dyDescent="0.25">
      <c r="A27" s="3" t="s">
        <v>43</v>
      </c>
      <c r="C27" s="2" t="s">
        <v>2</v>
      </c>
      <c r="D27" s="3">
        <f>+D6</f>
        <v>0.11596988908588991</v>
      </c>
    </row>
    <row r="28" spans="1:4" s="1" customFormat="1" ht="18.75" x14ac:dyDescent="0.25">
      <c r="A28" s="3"/>
      <c r="C28" s="2" t="s">
        <v>4</v>
      </c>
      <c r="D28" s="3">
        <f>+D7</f>
        <v>417.49160070920368</v>
      </c>
    </row>
    <row r="29" spans="1:4" s="1" customFormat="1" x14ac:dyDescent="0.25">
      <c r="A29" s="3" t="s">
        <v>44</v>
      </c>
      <c r="C29" s="2" t="s">
        <v>28</v>
      </c>
      <c r="D29" s="8">
        <f>+D25</f>
        <v>1122.7088110784493</v>
      </c>
    </row>
    <row r="30" spans="1:4" s="1" customFormat="1" x14ac:dyDescent="0.25">
      <c r="A30" s="3" t="s">
        <v>45</v>
      </c>
      <c r="C30" s="2" t="s">
        <v>28</v>
      </c>
      <c r="D30" s="8">
        <f>+D17</f>
        <v>170.34490228998322</v>
      </c>
    </row>
    <row r="31" spans="1:4" s="1" customFormat="1" x14ac:dyDescent="0.25">
      <c r="A31" s="1" t="s">
        <v>46</v>
      </c>
      <c r="C31" s="6" t="s">
        <v>28</v>
      </c>
      <c r="D31" s="10">
        <f>+D29+D30</f>
        <v>1293.0537133684325</v>
      </c>
    </row>
    <row r="32" spans="1:4" s="1" customFormat="1" ht="17.25" x14ac:dyDescent="0.3">
      <c r="A32" s="11" t="s">
        <v>47</v>
      </c>
      <c r="B32" s="9" t="s">
        <v>48</v>
      </c>
      <c r="C32" s="2" t="s">
        <v>14</v>
      </c>
      <c r="D32" s="3">
        <v>0.6</v>
      </c>
    </row>
    <row r="33" spans="1:4" s="1" customFormat="1" x14ac:dyDescent="0.25">
      <c r="A33" s="11" t="s">
        <v>49</v>
      </c>
      <c r="B33" s="12" t="s">
        <v>50</v>
      </c>
      <c r="C33" s="2" t="s">
        <v>14</v>
      </c>
      <c r="D33" s="3">
        <v>0.9</v>
      </c>
    </row>
    <row r="34" spans="1:4" s="1" customFormat="1" x14ac:dyDescent="0.25">
      <c r="A34" s="3" t="s">
        <v>51</v>
      </c>
      <c r="C34" s="2" t="s">
        <v>52</v>
      </c>
      <c r="D34" s="8">
        <f>+D27*D31/D32/D33</f>
        <v>277.69499207673186</v>
      </c>
    </row>
    <row r="35" spans="1:4" s="1" customFormat="1" x14ac:dyDescent="0.25">
      <c r="A35" s="13"/>
      <c r="B35" s="5"/>
      <c r="C35" s="5"/>
    </row>
    <row r="36" spans="1:4" s="1" customFormat="1" x14ac:dyDescent="0.25">
      <c r="A36" s="13"/>
      <c r="B36" s="5"/>
      <c r="C36" s="5"/>
    </row>
    <row r="37" spans="1:4" s="1" customFormat="1" x14ac:dyDescent="0.25">
      <c r="A37" s="11"/>
      <c r="B37" s="12"/>
      <c r="C37" s="14"/>
      <c r="D37" s="15"/>
    </row>
    <row r="38" spans="1:4" s="1" customFormat="1" x14ac:dyDescent="0.25">
      <c r="A38" s="11"/>
      <c r="B38" s="12"/>
      <c r="C38" s="14"/>
      <c r="D38" s="15"/>
    </row>
    <row r="39" spans="1:4" s="1" customFormat="1" x14ac:dyDescent="0.25">
      <c r="A39" s="11"/>
      <c r="B39" s="12"/>
      <c r="C39" s="14"/>
      <c r="D39" s="15"/>
    </row>
    <row r="40" spans="1:4" s="1" customFormat="1" x14ac:dyDescent="0.25">
      <c r="A40" s="11"/>
      <c r="B40" s="12"/>
      <c r="C40" s="14"/>
      <c r="D40" s="15"/>
    </row>
    <row r="41" spans="1:4" s="1" customFormat="1" x14ac:dyDescent="0.25">
      <c r="A41" s="13"/>
      <c r="B41" s="5"/>
      <c r="C41" s="5"/>
    </row>
    <row r="42" spans="1:4" s="1" customFormat="1" x14ac:dyDescent="0.25">
      <c r="A42" s="13"/>
      <c r="B42" s="5"/>
      <c r="C42" s="5"/>
    </row>
    <row r="43" spans="1:4" s="1" customFormat="1" x14ac:dyDescent="0.25">
      <c r="A43" s="13"/>
      <c r="B43" s="5"/>
      <c r="C43" s="5"/>
    </row>
    <row r="44" spans="1:4" s="1" customFormat="1" x14ac:dyDescent="0.25">
      <c r="A44" s="13"/>
      <c r="B44" s="5"/>
      <c r="C44" s="5"/>
    </row>
    <row r="45" spans="1:4" s="1" customFormat="1" x14ac:dyDescent="0.25"/>
    <row r="46" spans="1:4" s="1" customFormat="1" x14ac:dyDescent="0.25"/>
    <row r="47" spans="1:4" s="1" customFormat="1" x14ac:dyDescent="0.25"/>
    <row r="48" spans="1:4" s="1" customFormat="1" x14ac:dyDescent="0.25"/>
    <row r="49" spans="2:3" s="1" customFormat="1" x14ac:dyDescent="0.25"/>
    <row r="50" spans="2:3" s="1" customFormat="1" x14ac:dyDescent="0.25"/>
    <row r="51" spans="2:3" s="1" customFormat="1" x14ac:dyDescent="0.25">
      <c r="B51" s="6"/>
      <c r="C51" s="10"/>
    </row>
    <row r="52" spans="2:3" s="1" customFormat="1" x14ac:dyDescent="0.25">
      <c r="B52" s="6"/>
      <c r="C52" s="10"/>
    </row>
    <row r="53" spans="2:3" s="1" customFormat="1" x14ac:dyDescent="0.25">
      <c r="B53" s="6"/>
      <c r="C53" s="10"/>
    </row>
    <row r="54" spans="2:3" s="1" customFormat="1" x14ac:dyDescent="0.25">
      <c r="B54" s="6"/>
      <c r="C54" s="10"/>
    </row>
  </sheetData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6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1</xdr:col>
                <xdr:colOff>66675</xdr:colOff>
                <xdr:row>19</xdr:row>
                <xdr:rowOff>19050</xdr:rowOff>
              </from>
              <to>
                <xdr:col>1</xdr:col>
                <xdr:colOff>2228850</xdr:colOff>
                <xdr:row>20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Aspirazione fumi saldatura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BOSCOLO MARCO</dc:creator>
  <cp:lastModifiedBy>BOSCOLO MARCO</cp:lastModifiedBy>
  <dcterms:created xsi:type="dcterms:W3CDTF">2025-04-28T08:35:01Z</dcterms:created>
  <dcterms:modified xsi:type="dcterms:W3CDTF">2025-04-28T10:55:56Z</dcterms:modified>
</cp:coreProperties>
</file>