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5" i="1" l="1"/>
  <c r="B15" i="1" l="1"/>
  <c r="B16" i="1"/>
  <c r="B20" i="1" l="1"/>
  <c r="B18" i="1"/>
  <c r="B19" i="1" s="1"/>
  <c r="B21" i="1" s="1"/>
  <c r="B14" i="1"/>
  <c r="B11" i="1"/>
  <c r="B4" i="1"/>
  <c r="D10" i="1"/>
  <c r="B10" i="1"/>
  <c r="B6" i="1"/>
  <c r="B9" i="1"/>
  <c r="D3" i="1"/>
  <c r="B3" i="1"/>
  <c r="D2" i="1"/>
  <c r="B2" i="1"/>
</calcChain>
</file>

<file path=xl/sharedStrings.xml><?xml version="1.0" encoding="utf-8"?>
<sst xmlns="http://schemas.openxmlformats.org/spreadsheetml/2006/main" count="35" uniqueCount="21">
  <si>
    <t>°C</t>
  </si>
  <si>
    <t>L</t>
  </si>
  <si>
    <t>Tint</t>
  </si>
  <si>
    <t>K</t>
  </si>
  <si>
    <t>Test</t>
  </si>
  <si>
    <t>COPpdc,max</t>
  </si>
  <si>
    <t>-</t>
  </si>
  <si>
    <t>COPmin</t>
  </si>
  <si>
    <t>Tmax</t>
  </si>
  <si>
    <t>kW</t>
  </si>
  <si>
    <t>eta</t>
  </si>
  <si>
    <t>Qout</t>
  </si>
  <si>
    <t>Provetta 1</t>
  </si>
  <si>
    <t>Provetta 2</t>
  </si>
  <si>
    <t>Ts</t>
  </si>
  <si>
    <t>psat,s</t>
  </si>
  <si>
    <r>
      <t>f</t>
    </r>
    <r>
      <rPr>
        <sz val="11"/>
        <color theme="1"/>
        <rFont val="Calibri"/>
        <family val="2"/>
        <scheme val="minor"/>
      </rPr>
      <t>s</t>
    </r>
  </si>
  <si>
    <t>Pa</t>
  </si>
  <si>
    <t>pvap</t>
  </si>
  <si>
    <t>psat,int</t>
  </si>
  <si>
    <r>
      <t>f</t>
    </r>
    <r>
      <rPr>
        <sz val="11"/>
        <color theme="1"/>
        <rFont val="Calibri"/>
        <family val="2"/>
        <scheme val="minor"/>
      </rPr>
      <t>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</si>
</sst>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E+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21" sqref="E21"/>
    </sheetView>
  </sheetViews>
  <sheetFormatPr defaultRowHeight="14.4" x14ac:dyDescent="0.3"/>
  <cols>
    <col min="1" max="1" width="11" style="1" customWidth="1"/>
    <col min="2" max="2" width="9.5546875" bestFit="1" customWidth="1"/>
    <col min="4" max="4" width="9.5546875" bestFit="1" customWidth="1"/>
  </cols>
  <sheetData>
    <row r="1" spans="1:7" x14ac:dyDescent="0.3">
      <c r="A1" s="14" t="s">
        <v>12</v>
      </c>
      <c r="B1" s="15"/>
      <c r="C1" s="15"/>
      <c r="D1" s="15"/>
      <c r="E1" s="15"/>
    </row>
    <row r="2" spans="1:7" x14ac:dyDescent="0.3">
      <c r="A2" s="3" t="s">
        <v>2</v>
      </c>
      <c r="B2" s="2">
        <f>22</f>
        <v>22</v>
      </c>
      <c r="C2" s="2" t="s">
        <v>0</v>
      </c>
      <c r="D2" s="2">
        <f>B2+273.15</f>
        <v>295.14999999999998</v>
      </c>
      <c r="E2" s="10" t="s">
        <v>3</v>
      </c>
      <c r="F2" s="2"/>
      <c r="G2" s="2"/>
    </row>
    <row r="3" spans="1:7" x14ac:dyDescent="0.3">
      <c r="A3" s="4" t="s">
        <v>4</v>
      </c>
      <c r="B3" s="2">
        <f>4</f>
        <v>4</v>
      </c>
      <c r="C3" s="2" t="s">
        <v>0</v>
      </c>
      <c r="D3" s="2">
        <f>B3+273.15</f>
        <v>277.14999999999998</v>
      </c>
      <c r="E3" s="10" t="s">
        <v>3</v>
      </c>
      <c r="F3" s="2"/>
      <c r="G3" s="2"/>
    </row>
    <row r="4" spans="1:7" x14ac:dyDescent="0.3">
      <c r="A4" s="4" t="s">
        <v>11</v>
      </c>
      <c r="B4" s="2">
        <f>5</f>
        <v>5</v>
      </c>
      <c r="C4" s="2" t="s">
        <v>9</v>
      </c>
      <c r="D4" s="2"/>
      <c r="E4" s="10"/>
      <c r="F4" s="2"/>
      <c r="G4" s="2"/>
    </row>
    <row r="5" spans="1:7" x14ac:dyDescent="0.3">
      <c r="A5" s="4" t="s">
        <v>10</v>
      </c>
      <c r="B5" s="2">
        <f>0.6</f>
        <v>0.6</v>
      </c>
      <c r="C5" s="13" t="s">
        <v>6</v>
      </c>
      <c r="D5" s="2"/>
      <c r="E5" s="10"/>
      <c r="F5" s="2"/>
      <c r="G5" s="2"/>
    </row>
    <row r="6" spans="1:7" x14ac:dyDescent="0.3">
      <c r="A6" s="6" t="s">
        <v>7</v>
      </c>
      <c r="B6" s="2">
        <f>10</f>
        <v>10</v>
      </c>
      <c r="C6" s="2" t="s">
        <v>6</v>
      </c>
      <c r="D6" s="2"/>
      <c r="E6" s="4"/>
      <c r="F6" s="2"/>
      <c r="G6" s="2"/>
    </row>
    <row r="7" spans="1:7" x14ac:dyDescent="0.3">
      <c r="A7" s="6"/>
      <c r="B7" s="2"/>
      <c r="C7" s="2"/>
      <c r="D7" s="2"/>
      <c r="E7" s="4"/>
      <c r="F7" s="2"/>
      <c r="G7" s="2"/>
    </row>
    <row r="8" spans="1:7" x14ac:dyDescent="0.3">
      <c r="A8" s="6"/>
      <c r="B8" s="2"/>
      <c r="C8" s="2"/>
      <c r="D8" s="2"/>
      <c r="E8" s="4"/>
      <c r="F8" s="2"/>
      <c r="G8" s="2"/>
    </row>
    <row r="9" spans="1:7" x14ac:dyDescent="0.3">
      <c r="A9" s="4" t="s">
        <v>5</v>
      </c>
      <c r="B9" s="12">
        <f>1+D3/(D2-D3)</f>
        <v>16.397222222222219</v>
      </c>
      <c r="C9" s="2" t="s">
        <v>6</v>
      </c>
      <c r="D9" s="2"/>
      <c r="E9" s="4"/>
      <c r="F9" s="2"/>
      <c r="G9" s="2"/>
    </row>
    <row r="10" spans="1:7" x14ac:dyDescent="0.3">
      <c r="A10" s="4" t="s">
        <v>8</v>
      </c>
      <c r="B10" s="12">
        <f>(1+1/(B6-1))*D3</f>
        <v>307.94444444444446</v>
      </c>
      <c r="C10" s="13" t="s">
        <v>3</v>
      </c>
      <c r="D10" s="12">
        <f>B10-273.15</f>
        <v>34.79444444444448</v>
      </c>
      <c r="E10" s="2" t="s">
        <v>0</v>
      </c>
      <c r="F10" s="2"/>
      <c r="G10" s="2"/>
    </row>
    <row r="11" spans="1:7" x14ac:dyDescent="0.3">
      <c r="A11" s="1" t="s">
        <v>1</v>
      </c>
      <c r="B11" s="11">
        <f>B4/(B9*B5)</f>
        <v>0.50821616127392866</v>
      </c>
      <c r="C11" s="13" t="s">
        <v>9</v>
      </c>
      <c r="D11" s="2"/>
      <c r="E11" s="6"/>
      <c r="F11" s="2"/>
      <c r="G11" s="2"/>
    </row>
    <row r="12" spans="1:7" x14ac:dyDescent="0.3">
      <c r="A12" s="4"/>
      <c r="B12" s="2"/>
      <c r="C12" s="2"/>
      <c r="D12" s="2"/>
      <c r="E12" s="4"/>
      <c r="F12" s="2"/>
      <c r="G12" s="2"/>
    </row>
    <row r="13" spans="1:7" x14ac:dyDescent="0.3">
      <c r="A13" s="16" t="s">
        <v>13</v>
      </c>
      <c r="B13" s="15"/>
      <c r="C13" s="15"/>
      <c r="D13" s="15"/>
      <c r="E13" s="16"/>
      <c r="F13" s="2"/>
      <c r="G13" s="2"/>
    </row>
    <row r="14" spans="1:7" x14ac:dyDescent="0.3">
      <c r="A14" s="4" t="s">
        <v>2</v>
      </c>
      <c r="B14" s="17">
        <f>20</f>
        <v>20</v>
      </c>
      <c r="C14" s="13" t="s">
        <v>0</v>
      </c>
      <c r="D14" s="2"/>
      <c r="E14" s="4"/>
      <c r="F14" s="8"/>
      <c r="G14" s="2"/>
    </row>
    <row r="15" spans="1:7" x14ac:dyDescent="0.3">
      <c r="A15" s="4" t="s">
        <v>14</v>
      </c>
      <c r="B15" s="17">
        <f>15</f>
        <v>15</v>
      </c>
      <c r="C15" s="13" t="s">
        <v>0</v>
      </c>
      <c r="D15" s="2"/>
      <c r="E15" s="4"/>
      <c r="F15" s="8"/>
      <c r="G15" s="2"/>
    </row>
    <row r="16" spans="1:7" x14ac:dyDescent="0.3">
      <c r="A16" s="5" t="s">
        <v>16</v>
      </c>
      <c r="B16" s="9">
        <f>0.8</f>
        <v>0.8</v>
      </c>
      <c r="C16" s="13" t="s">
        <v>6</v>
      </c>
      <c r="D16" s="2"/>
      <c r="E16" s="4"/>
      <c r="F16" s="9"/>
      <c r="G16" s="2"/>
    </row>
    <row r="17" spans="1:7" x14ac:dyDescent="0.3">
      <c r="A17" s="4"/>
      <c r="B17" s="2"/>
      <c r="C17" s="2"/>
      <c r="D17" s="2"/>
      <c r="E17" s="2"/>
      <c r="F17" s="2"/>
      <c r="G17" s="2"/>
    </row>
    <row r="18" spans="1:7" x14ac:dyDescent="0.3">
      <c r="A18" s="4" t="s">
        <v>15</v>
      </c>
      <c r="B18" s="17">
        <f>611*EXP(17.3*B15/(237+B15))</f>
        <v>1711.0437851209047</v>
      </c>
      <c r="C18" s="13" t="s">
        <v>17</v>
      </c>
      <c r="D18" s="2"/>
      <c r="E18" s="4"/>
      <c r="F18" s="2"/>
      <c r="G18" s="2"/>
    </row>
    <row r="19" spans="1:7" x14ac:dyDescent="0.3">
      <c r="A19" s="4" t="s">
        <v>18</v>
      </c>
      <c r="B19" s="17">
        <f>B18*B16</f>
        <v>1368.8350280967238</v>
      </c>
      <c r="C19" s="13" t="s">
        <v>17</v>
      </c>
      <c r="D19" s="2"/>
      <c r="E19" s="4"/>
      <c r="F19" s="2"/>
      <c r="G19" s="2"/>
    </row>
    <row r="20" spans="1:7" x14ac:dyDescent="0.3">
      <c r="A20" s="4" t="s">
        <v>19</v>
      </c>
      <c r="B20" s="17">
        <f>611*EXP(17.3*B14/(237+B14))</f>
        <v>2348.1908535933267</v>
      </c>
      <c r="C20" s="13" t="s">
        <v>17</v>
      </c>
      <c r="D20" s="2"/>
      <c r="E20" s="4"/>
      <c r="F20" s="2"/>
      <c r="G20" s="2"/>
    </row>
    <row r="21" spans="1:7" x14ac:dyDescent="0.3">
      <c r="A21" s="5" t="s">
        <v>20</v>
      </c>
      <c r="B21" s="9">
        <f>B19/B20</f>
        <v>0.58293176042401307</v>
      </c>
      <c r="C21" s="13" t="s">
        <v>6</v>
      </c>
      <c r="D21" s="2"/>
      <c r="E21" s="4"/>
      <c r="F21" s="2"/>
      <c r="G21" s="2"/>
    </row>
    <row r="22" spans="1:7" x14ac:dyDescent="0.3">
      <c r="A22" s="4"/>
      <c r="B22" s="2"/>
      <c r="C22" s="2"/>
      <c r="D22" s="2"/>
      <c r="E22" s="4"/>
      <c r="F22" s="2"/>
      <c r="G22" s="2"/>
    </row>
    <row r="23" spans="1:7" x14ac:dyDescent="0.3">
      <c r="A23" s="4"/>
      <c r="B23" s="2"/>
      <c r="C23" s="2"/>
      <c r="D23" s="2"/>
      <c r="E23" s="4"/>
      <c r="F23" s="2"/>
      <c r="G23" s="2"/>
    </row>
    <row r="24" spans="1:7" x14ac:dyDescent="0.3">
      <c r="A24" s="4"/>
      <c r="B24" s="2"/>
      <c r="C24" s="2"/>
      <c r="D24" s="2"/>
      <c r="E24" s="4"/>
      <c r="F24" s="2"/>
      <c r="G24" s="2"/>
    </row>
    <row r="25" spans="1:7" x14ac:dyDescent="0.3">
      <c r="A25" s="7"/>
      <c r="B25" s="2"/>
      <c r="C25" s="2"/>
      <c r="D25" s="2"/>
      <c r="E25" s="7"/>
      <c r="F25" s="2"/>
      <c r="G25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cp:lastPrinted>2025-06-17T16:35:06Z</cp:lastPrinted>
  <dcterms:created xsi:type="dcterms:W3CDTF">2025-04-10T16:21:05Z</dcterms:created>
  <dcterms:modified xsi:type="dcterms:W3CDTF">2025-07-07T13:56:20Z</dcterms:modified>
</cp:coreProperties>
</file>