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4844\Desktop\STAN2025\"/>
    </mc:Choice>
  </mc:AlternateContent>
  <xr:revisionPtr revIDLastSave="0" documentId="13_ncr:1_{8804FE52-2FDF-4469-A43F-B2E065085A11}" xr6:coauthVersionLast="47" xr6:coauthVersionMax="47" xr10:uidLastSave="{00000000-0000-0000-0000-000000000000}"/>
  <bookViews>
    <workbookView xWindow="-110" yWindow="-110" windowWidth="19420" windowHeight="11500" xr2:uid="{8D316AB0-5EDE-47D9-871D-EF55203A7B37}"/>
  </bookViews>
  <sheets>
    <sheet name="liq-vap" sheetId="1" r:id="rId1"/>
  </sheets>
  <definedNames>
    <definedName name="_xlchart.v1.0" hidden="1">'liq-vap'!$J$22:$J$28</definedName>
    <definedName name="_xlchart.v1.1" hidden="1">'liq-vap'!$K$22:$K$28</definedName>
    <definedName name="_xlchart.v1.2" hidden="1">'liq-vap'!$J$22:$J$28</definedName>
    <definedName name="_xlchart.v1.3" hidden="1">'liq-vap'!$K$22:$K$28</definedName>
    <definedName name="_xlchart.v1.4" hidden="1">'liq-vap'!$J$22:$J$28</definedName>
    <definedName name="_xlchart.v1.5" hidden="1">'liq-vap'!$K$22:$K$28</definedName>
    <definedName name="_xlchart.v1.6" hidden="1">'liq-vap'!$J$22:$J$28</definedName>
    <definedName name="_xlchart.v1.7" hidden="1">'liq-vap'!$K$22:$K$28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H21" i="1"/>
  <c r="H33" i="1"/>
  <c r="G12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3" i="1"/>
  <c r="C33" i="1"/>
  <c r="B34" i="1"/>
  <c r="C34" i="1"/>
  <c r="B35" i="1"/>
  <c r="C35" i="1"/>
  <c r="B36" i="1"/>
  <c r="C36" i="1"/>
  <c r="B37" i="1"/>
  <c r="C37" i="1"/>
  <c r="B38" i="1"/>
  <c r="C38" i="1"/>
  <c r="B39" i="1"/>
  <c r="C39" i="1"/>
  <c r="B40" i="1"/>
  <c r="C40" i="1"/>
  <c r="B41" i="1"/>
  <c r="C41" i="1"/>
  <c r="C10" i="1"/>
  <c r="B10" i="1"/>
  <c r="E11" i="1"/>
  <c r="G11" i="1" s="1"/>
  <c r="E12" i="1"/>
  <c r="E13" i="1"/>
  <c r="G13" i="1" s="1"/>
  <c r="E14" i="1"/>
  <c r="G14" i="1" s="1"/>
  <c r="E15" i="1"/>
  <c r="G15" i="1" s="1"/>
  <c r="E16" i="1"/>
  <c r="E17" i="1"/>
  <c r="E18" i="1"/>
  <c r="G18" i="1" s="1"/>
  <c r="E19" i="1"/>
  <c r="G19" i="1" s="1"/>
  <c r="E20" i="1"/>
  <c r="G20" i="1" s="1"/>
  <c r="E21" i="1"/>
  <c r="G21" i="1" s="1"/>
  <c r="E22" i="1"/>
  <c r="G22" i="1" s="1"/>
  <c r="E23" i="1"/>
  <c r="G23" i="1" s="1"/>
  <c r="E24" i="1"/>
  <c r="G24" i="1" s="1"/>
  <c r="E25" i="1"/>
  <c r="G25" i="1" s="1"/>
  <c r="E26" i="1"/>
  <c r="G26" i="1" s="1"/>
  <c r="E27" i="1"/>
  <c r="G27" i="1" s="1"/>
  <c r="E28" i="1"/>
  <c r="E29" i="1"/>
  <c r="E30" i="1"/>
  <c r="G30" i="1" s="1"/>
  <c r="E31" i="1"/>
  <c r="G31" i="1" s="1"/>
  <c r="E32" i="1"/>
  <c r="G32" i="1" s="1"/>
  <c r="E33" i="1"/>
  <c r="G33" i="1" s="1"/>
  <c r="E34" i="1"/>
  <c r="G34" i="1" s="1"/>
  <c r="E35" i="1"/>
  <c r="G35" i="1" s="1"/>
  <c r="E36" i="1"/>
  <c r="G36" i="1" s="1"/>
  <c r="E37" i="1"/>
  <c r="G37" i="1" s="1"/>
  <c r="E38" i="1"/>
  <c r="G38" i="1" s="1"/>
  <c r="E39" i="1"/>
  <c r="G39" i="1" s="1"/>
  <c r="E40" i="1"/>
  <c r="E41" i="1"/>
  <c r="E10" i="1"/>
  <c r="G10" i="1" s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10" i="1"/>
  <c r="H37" i="1" l="1"/>
  <c r="I37" i="1"/>
  <c r="J37" i="1" s="1"/>
  <c r="K37" i="1" s="1"/>
  <c r="H25" i="1"/>
  <c r="I25" i="1"/>
  <c r="J25" i="1" s="1"/>
  <c r="K25" i="1" s="1"/>
  <c r="H13" i="1"/>
  <c r="I13" i="1"/>
  <c r="J13" i="1" s="1"/>
  <c r="K13" i="1" s="1"/>
  <c r="H36" i="1"/>
  <c r="I36" i="1"/>
  <c r="J36" i="1" s="1"/>
  <c r="K36" i="1" s="1"/>
  <c r="H24" i="1"/>
  <c r="I24" i="1"/>
  <c r="J24" i="1" s="1"/>
  <c r="K24" i="1" s="1"/>
  <c r="H12" i="1"/>
  <c r="I12" i="1"/>
  <c r="J12" i="1" s="1"/>
  <c r="K12" i="1" s="1"/>
  <c r="H35" i="1"/>
  <c r="I35" i="1" s="1"/>
  <c r="J35" i="1" s="1"/>
  <c r="K35" i="1" s="1"/>
  <c r="H23" i="1"/>
  <c r="I23" i="1"/>
  <c r="J23" i="1" s="1"/>
  <c r="K23" i="1" s="1"/>
  <c r="H11" i="1"/>
  <c r="I11" i="1"/>
  <c r="J11" i="1" s="1"/>
  <c r="K11" i="1" s="1"/>
  <c r="H34" i="1"/>
  <c r="I34" i="1"/>
  <c r="J34" i="1" s="1"/>
  <c r="K34" i="1" s="1"/>
  <c r="H22" i="1"/>
  <c r="I22" i="1"/>
  <c r="J22" i="1" s="1"/>
  <c r="K22" i="1" s="1"/>
  <c r="I33" i="1"/>
  <c r="J33" i="1" s="1"/>
  <c r="K33" i="1" s="1"/>
  <c r="I21" i="1"/>
  <c r="J21" i="1" s="1"/>
  <c r="K21" i="1" s="1"/>
  <c r="H32" i="1"/>
  <c r="I32" i="1" s="1"/>
  <c r="J32" i="1" s="1"/>
  <c r="K32" i="1" s="1"/>
  <c r="H20" i="1"/>
  <c r="I20" i="1"/>
  <c r="J20" i="1" s="1"/>
  <c r="K20" i="1" s="1"/>
  <c r="H31" i="1"/>
  <c r="I31" i="1"/>
  <c r="J31" i="1" s="1"/>
  <c r="K31" i="1" s="1"/>
  <c r="H19" i="1"/>
  <c r="I19" i="1" s="1"/>
  <c r="J19" i="1" s="1"/>
  <c r="K19" i="1" s="1"/>
  <c r="H10" i="1"/>
  <c r="I10" i="1" s="1"/>
  <c r="J10" i="1" s="1"/>
  <c r="K10" i="1" s="1"/>
  <c r="H30" i="1"/>
  <c r="I30" i="1" s="1"/>
  <c r="J30" i="1" s="1"/>
  <c r="K30" i="1" s="1"/>
  <c r="H18" i="1"/>
  <c r="I18" i="1" s="1"/>
  <c r="J18" i="1" s="1"/>
  <c r="K18" i="1" s="1"/>
  <c r="G41" i="1"/>
  <c r="G29" i="1"/>
  <c r="G17" i="1"/>
  <c r="G40" i="1"/>
  <c r="G28" i="1"/>
  <c r="G16" i="1"/>
  <c r="H39" i="1"/>
  <c r="I39" i="1"/>
  <c r="J39" i="1" s="1"/>
  <c r="K39" i="1" s="1"/>
  <c r="H27" i="1"/>
  <c r="I27" i="1" s="1"/>
  <c r="J27" i="1" s="1"/>
  <c r="K27" i="1" s="1"/>
  <c r="H15" i="1"/>
  <c r="I15" i="1" s="1"/>
  <c r="J15" i="1" s="1"/>
  <c r="K15" i="1" s="1"/>
  <c r="H38" i="1"/>
  <c r="I38" i="1"/>
  <c r="J38" i="1" s="1"/>
  <c r="K38" i="1" s="1"/>
  <c r="H26" i="1"/>
  <c r="I26" i="1"/>
  <c r="J26" i="1" s="1"/>
  <c r="K26" i="1" s="1"/>
  <c r="H14" i="1"/>
  <c r="I14" i="1" s="1"/>
  <c r="J14" i="1" s="1"/>
  <c r="K14" i="1" s="1"/>
  <c r="H16" i="1" l="1"/>
  <c r="I16" i="1"/>
  <c r="J16" i="1" s="1"/>
  <c r="K16" i="1" s="1"/>
  <c r="H28" i="1"/>
  <c r="I28" i="1"/>
  <c r="J28" i="1" s="1"/>
  <c r="K28" i="1" s="1"/>
  <c r="H40" i="1"/>
  <c r="I40" i="1"/>
  <c r="J40" i="1" s="1"/>
  <c r="K40" i="1" s="1"/>
  <c r="H17" i="1"/>
  <c r="I17" i="1"/>
  <c r="J17" i="1" s="1"/>
  <c r="K17" i="1" s="1"/>
  <c r="H29" i="1"/>
  <c r="I29" i="1"/>
  <c r="J29" i="1" s="1"/>
  <c r="K29" i="1" s="1"/>
  <c r="H41" i="1"/>
  <c r="I41" i="1"/>
  <c r="J41" i="1" s="1"/>
  <c r="K41" i="1" s="1"/>
</calcChain>
</file>

<file path=xl/sharedStrings.xml><?xml version="1.0" encoding="utf-8"?>
<sst xmlns="http://schemas.openxmlformats.org/spreadsheetml/2006/main" count="23" uniqueCount="22">
  <si>
    <t>Benzene</t>
  </si>
  <si>
    <t>Toluene</t>
  </si>
  <si>
    <t>A</t>
  </si>
  <si>
    <t>B</t>
  </si>
  <si>
    <t>C</t>
  </si>
  <si>
    <t>Tb*/K</t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</si>
  <si>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Aptos Narrow"/>
        <family val="2"/>
        <scheme val="minor"/>
      </rPr>
      <t>vapH/kjmol-1</t>
    </r>
  </si>
  <si>
    <t>XBz</t>
  </si>
  <si>
    <t>YBz</t>
  </si>
  <si>
    <t>T</t>
  </si>
  <si>
    <t>pTOT= 1 bar</t>
  </si>
  <si>
    <t>pBz CC/bar</t>
  </si>
  <si>
    <t>p Tol CC/bar</t>
  </si>
  <si>
    <t>pTol A/Bar</t>
  </si>
  <si>
    <t>pBz*A/bar</t>
  </si>
  <si>
    <t>R/J K-1mol-1</t>
  </si>
  <si>
    <t>dalle p* secondo l'eq di Antoine</t>
  </si>
  <si>
    <t>ZBz</t>
  </si>
  <si>
    <t>nl/ng</t>
  </si>
  <si>
    <t>isopleta</t>
  </si>
  <si>
    <t>nl</t>
  </si>
  <si>
    <t>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</si>
</sst>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theme="1"/>
      <name val="Symbol"/>
      <family val="1"/>
      <charset val="2"/>
    </font>
    <font>
      <sz val="11"/>
      <color theme="1"/>
      <name val="Aptos Narrow"/>
      <family val="1"/>
      <charset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2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VLE Benzene Toluene p= cost 1 bar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it-IT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>
                  <a:alpha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'liq-vap'!$G$10:$G$41</c:f>
              <c:numCache>
                <c:formatCode>General</c:formatCode>
                <c:ptCount val="32"/>
                <c:pt idx="0">
                  <c:v>0.99297403719019572</c:v>
                </c:pt>
                <c:pt idx="1">
                  <c:v>0.94368996288671092</c:v>
                </c:pt>
                <c:pt idx="2">
                  <c:v>0.89595293563415757</c:v>
                </c:pt>
                <c:pt idx="3">
                  <c:v>0.84970495909672505</c:v>
                </c:pt>
                <c:pt idx="4">
                  <c:v>0.80489053177048375</c:v>
                </c:pt>
                <c:pt idx="5">
                  <c:v>0.76145652789125462</c:v>
                </c:pt>
                <c:pt idx="6">
                  <c:v>0.71935208454922028</c:v>
                </c:pt>
                <c:pt idx="7">
                  <c:v>0.67852849466037435</c:v>
                </c:pt>
                <c:pt idx="8">
                  <c:v>0.63893910546601795</c:v>
                </c:pt>
                <c:pt idx="9">
                  <c:v>0.60053922225142875</c:v>
                </c:pt>
                <c:pt idx="10">
                  <c:v>0.56328601699327019</c:v>
                </c:pt>
                <c:pt idx="11">
                  <c:v>0.52713844166273349</c:v>
                </c:pt>
                <c:pt idx="12">
                  <c:v>0.49205714592767102</c:v>
                </c:pt>
                <c:pt idx="13">
                  <c:v>0.45800439901210804</c:v>
                </c:pt>
                <c:pt idx="14">
                  <c:v>0.42494401548587263</c:v>
                </c:pt>
                <c:pt idx="15">
                  <c:v>0.3928412847703866</c:v>
                </c:pt>
                <c:pt idx="16">
                  <c:v>0.36166290415917429</c:v>
                </c:pt>
                <c:pt idx="17">
                  <c:v>0.33137691516343243</c:v>
                </c:pt>
                <c:pt idx="18">
                  <c:v>0.30195264300392799</c:v>
                </c:pt>
                <c:pt idx="19">
                  <c:v>0.27336063908090213</c:v>
                </c:pt>
                <c:pt idx="20">
                  <c:v>0.24557262626327553</c:v>
                </c:pt>
                <c:pt idx="21">
                  <c:v>0.21856144684757861</c:v>
                </c:pt>
                <c:pt idx="22">
                  <c:v>0.19230101304555669</c:v>
                </c:pt>
                <c:pt idx="23">
                  <c:v>0.1667662598674054</c:v>
                </c:pt>
                <c:pt idx="24">
                  <c:v>0.1419331002751229</c:v>
                </c:pt>
                <c:pt idx="25">
                  <c:v>0.11777838248754906</c:v>
                </c:pt>
                <c:pt idx="26">
                  <c:v>9.4279849325286602E-2</c:v>
                </c:pt>
                <c:pt idx="27">
                  <c:v>7.1416099489965953E-2</c:v>
                </c:pt>
                <c:pt idx="28">
                  <c:v>4.9166550678172855E-2</c:v>
                </c:pt>
                <c:pt idx="29">
                  <c:v>2.7511404435914443E-2</c:v>
                </c:pt>
                <c:pt idx="30">
                  <c:v>6.4316126646296453E-3</c:v>
                </c:pt>
                <c:pt idx="31">
                  <c:v>-1.0030306425866787E-2</c:v>
                </c:pt>
              </c:numCache>
            </c:numRef>
          </c:xVal>
          <c:yVal>
            <c:numRef>
              <c:f>'liq-vap'!$A$10:$A$41</c:f>
              <c:numCache>
                <c:formatCode>General</c:formatCode>
                <c:ptCount val="32"/>
                <c:pt idx="0">
                  <c:v>353</c:v>
                </c:pt>
                <c:pt idx="1">
                  <c:v>354</c:v>
                </c:pt>
                <c:pt idx="2">
                  <c:v>355</c:v>
                </c:pt>
                <c:pt idx="3">
                  <c:v>356</c:v>
                </c:pt>
                <c:pt idx="4">
                  <c:v>357</c:v>
                </c:pt>
                <c:pt idx="5">
                  <c:v>358</c:v>
                </c:pt>
                <c:pt idx="6">
                  <c:v>359</c:v>
                </c:pt>
                <c:pt idx="7">
                  <c:v>360</c:v>
                </c:pt>
                <c:pt idx="8">
                  <c:v>361</c:v>
                </c:pt>
                <c:pt idx="9">
                  <c:v>362</c:v>
                </c:pt>
                <c:pt idx="10">
                  <c:v>363</c:v>
                </c:pt>
                <c:pt idx="11">
                  <c:v>364</c:v>
                </c:pt>
                <c:pt idx="12">
                  <c:v>365</c:v>
                </c:pt>
                <c:pt idx="13">
                  <c:v>366</c:v>
                </c:pt>
                <c:pt idx="14">
                  <c:v>367</c:v>
                </c:pt>
                <c:pt idx="15">
                  <c:v>368</c:v>
                </c:pt>
                <c:pt idx="16">
                  <c:v>369</c:v>
                </c:pt>
                <c:pt idx="17">
                  <c:v>370</c:v>
                </c:pt>
                <c:pt idx="18">
                  <c:v>371</c:v>
                </c:pt>
                <c:pt idx="19">
                  <c:v>372</c:v>
                </c:pt>
                <c:pt idx="20">
                  <c:v>373</c:v>
                </c:pt>
                <c:pt idx="21">
                  <c:v>374</c:v>
                </c:pt>
                <c:pt idx="22">
                  <c:v>375</c:v>
                </c:pt>
                <c:pt idx="23">
                  <c:v>376</c:v>
                </c:pt>
                <c:pt idx="24">
                  <c:v>377</c:v>
                </c:pt>
                <c:pt idx="25">
                  <c:v>378</c:v>
                </c:pt>
                <c:pt idx="26">
                  <c:v>379</c:v>
                </c:pt>
                <c:pt idx="27">
                  <c:v>380</c:v>
                </c:pt>
                <c:pt idx="28">
                  <c:v>381</c:v>
                </c:pt>
                <c:pt idx="29">
                  <c:v>382</c:v>
                </c:pt>
                <c:pt idx="30">
                  <c:v>383</c:v>
                </c:pt>
                <c:pt idx="31">
                  <c:v>383.8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B01-43CD-9B23-CFCB8F8F7E3C}"/>
            </c:ext>
          </c:extLst>
        </c:ser>
        <c:ser>
          <c:idx val="1"/>
          <c:order val="1"/>
          <c:tx>
            <c:v>vapore</c:v>
          </c:tx>
          <c:spPr>
            <a:ln w="19050" cap="rnd">
              <a:solidFill>
                <a:schemeClr val="accent2">
                  <a:alpha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'liq-vap'!$H$10:$H$41</c:f>
              <c:numCache>
                <c:formatCode>General</c:formatCode>
                <c:ptCount val="32"/>
                <c:pt idx="0">
                  <c:v>0.99728610494124548</c:v>
                </c:pt>
                <c:pt idx="1">
                  <c:v>0.97748702062231474</c:v>
                </c:pt>
                <c:pt idx="2">
                  <c:v>0.95695352231076769</c:v>
                </c:pt>
                <c:pt idx="3">
                  <c:v>0.93566982556144007</c:v>
                </c:pt>
                <c:pt idx="4">
                  <c:v>0.91361997128496786</c:v>
                </c:pt>
                <c:pt idx="5">
                  <c:v>0.89078782705871729</c:v>
                </c:pt>
                <c:pt idx="6">
                  <c:v>0.8671570884978157</c:v>
                </c:pt>
                <c:pt idx="7">
                  <c:v>0.84271128068534751</c:v>
                </c:pt>
                <c:pt idx="8">
                  <c:v>0.81743375966070519</c:v>
                </c:pt>
                <c:pt idx="9">
                  <c:v>0.79130771396510158</c:v>
                </c:pt>
                <c:pt idx="10">
                  <c:v>0.76431616624316689</c:v>
                </c:pt>
                <c:pt idx="11">
                  <c:v>0.73644197489954688</c:v>
                </c:pt>
                <c:pt idx="12">
                  <c:v>0.70766783580941961</c:v>
                </c:pt>
                <c:pt idx="13">
                  <c:v>0.67797628408175314</c:v>
                </c:pt>
                <c:pt idx="14">
                  <c:v>0.6473496958741638</c:v>
                </c:pt>
                <c:pt idx="15">
                  <c:v>0.61577029025818442</c:v>
                </c:pt>
                <c:pt idx="16">
                  <c:v>0.5832201311337204</c:v>
                </c:pt>
                <c:pt idx="17">
                  <c:v>0.54968112919148304</c:v>
                </c:pt>
                <c:pt idx="18">
                  <c:v>0.51513504392212761</c:v>
                </c:pt>
                <c:pt idx="19">
                  <c:v>0.47956348567084095</c:v>
                </c:pt>
                <c:pt idx="20">
                  <c:v>0.4429479177360971</c:v>
                </c:pt>
                <c:pt idx="21">
                  <c:v>0.4052696585112659</c:v>
                </c:pt>
                <c:pt idx="22">
                  <c:v>0.3665098836677862</c:v>
                </c:pt>
                <c:pt idx="23">
                  <c:v>0.32664962837856254</c:v>
                </c:pt>
                <c:pt idx="24">
                  <c:v>0.2856697895802528</c:v>
                </c:pt>
                <c:pt idx="25">
                  <c:v>0.24355112827311837</c:v>
                </c:pt>
                <c:pt idx="26">
                  <c:v>0.20027427185706581</c:v>
                </c:pt>
                <c:pt idx="27">
                  <c:v>0.15581971650254781</c:v>
                </c:pt>
                <c:pt idx="28">
                  <c:v>0.1101678295549303</c:v>
                </c:pt>
                <c:pt idx="29">
                  <c:v>6.3298851971025291E-2</c:v>
                </c:pt>
                <c:pt idx="30">
                  <c:v>1.5192900786323628E-2</c:v>
                </c:pt>
                <c:pt idx="31">
                  <c:v>-2.4195920087996155E-2</c:v>
                </c:pt>
              </c:numCache>
            </c:numRef>
          </c:xVal>
          <c:yVal>
            <c:numRef>
              <c:f>'liq-vap'!$A$10:$A$41</c:f>
              <c:numCache>
                <c:formatCode>General</c:formatCode>
                <c:ptCount val="32"/>
                <c:pt idx="0">
                  <c:v>353</c:v>
                </c:pt>
                <c:pt idx="1">
                  <c:v>354</c:v>
                </c:pt>
                <c:pt idx="2">
                  <c:v>355</c:v>
                </c:pt>
                <c:pt idx="3">
                  <c:v>356</c:v>
                </c:pt>
                <c:pt idx="4">
                  <c:v>357</c:v>
                </c:pt>
                <c:pt idx="5">
                  <c:v>358</c:v>
                </c:pt>
                <c:pt idx="6">
                  <c:v>359</c:v>
                </c:pt>
                <c:pt idx="7">
                  <c:v>360</c:v>
                </c:pt>
                <c:pt idx="8">
                  <c:v>361</c:v>
                </c:pt>
                <c:pt idx="9">
                  <c:v>362</c:v>
                </c:pt>
                <c:pt idx="10">
                  <c:v>363</c:v>
                </c:pt>
                <c:pt idx="11">
                  <c:v>364</c:v>
                </c:pt>
                <c:pt idx="12">
                  <c:v>365</c:v>
                </c:pt>
                <c:pt idx="13">
                  <c:v>366</c:v>
                </c:pt>
                <c:pt idx="14">
                  <c:v>367</c:v>
                </c:pt>
                <c:pt idx="15">
                  <c:v>368</c:v>
                </c:pt>
                <c:pt idx="16">
                  <c:v>369</c:v>
                </c:pt>
                <c:pt idx="17">
                  <c:v>370</c:v>
                </c:pt>
                <c:pt idx="18">
                  <c:v>371</c:v>
                </c:pt>
                <c:pt idx="19">
                  <c:v>372</c:v>
                </c:pt>
                <c:pt idx="20">
                  <c:v>373</c:v>
                </c:pt>
                <c:pt idx="21">
                  <c:v>374</c:v>
                </c:pt>
                <c:pt idx="22">
                  <c:v>375</c:v>
                </c:pt>
                <c:pt idx="23">
                  <c:v>376</c:v>
                </c:pt>
                <c:pt idx="24">
                  <c:v>377</c:v>
                </c:pt>
                <c:pt idx="25">
                  <c:v>378</c:v>
                </c:pt>
                <c:pt idx="26">
                  <c:v>379</c:v>
                </c:pt>
                <c:pt idx="27">
                  <c:v>380</c:v>
                </c:pt>
                <c:pt idx="28">
                  <c:v>381</c:v>
                </c:pt>
                <c:pt idx="29">
                  <c:v>382</c:v>
                </c:pt>
                <c:pt idx="30">
                  <c:v>383</c:v>
                </c:pt>
                <c:pt idx="31">
                  <c:v>383.8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F-EB01-43CD-9B23-CFCB8F8F7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0728655"/>
        <c:axId val="970723855"/>
      </c:scatterChart>
      <c:valAx>
        <c:axId val="970728655"/>
        <c:scaling>
          <c:orientation val="minMax"/>
          <c:max val="1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XBz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70723855"/>
        <c:crosses val="autoZero"/>
        <c:crossBetween val="midCat"/>
      </c:valAx>
      <c:valAx>
        <c:axId val="970723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T/K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25000"/>
                <a:lumOff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7072865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it-IT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VLE Benzene Toluene p= cost 1 bar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it-IT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>
                  <a:alpha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'liq-vap'!$G$10:$G$41</c:f>
              <c:numCache>
                <c:formatCode>General</c:formatCode>
                <c:ptCount val="32"/>
                <c:pt idx="0">
                  <c:v>0.99297403719019572</c:v>
                </c:pt>
                <c:pt idx="1">
                  <c:v>0.94368996288671092</c:v>
                </c:pt>
                <c:pt idx="2">
                  <c:v>0.89595293563415757</c:v>
                </c:pt>
                <c:pt idx="3">
                  <c:v>0.84970495909672505</c:v>
                </c:pt>
                <c:pt idx="4">
                  <c:v>0.80489053177048375</c:v>
                </c:pt>
                <c:pt idx="5">
                  <c:v>0.76145652789125462</c:v>
                </c:pt>
                <c:pt idx="6">
                  <c:v>0.71935208454922028</c:v>
                </c:pt>
                <c:pt idx="7">
                  <c:v>0.67852849466037435</c:v>
                </c:pt>
                <c:pt idx="8">
                  <c:v>0.63893910546601795</c:v>
                </c:pt>
                <c:pt idx="9">
                  <c:v>0.60053922225142875</c:v>
                </c:pt>
                <c:pt idx="10">
                  <c:v>0.56328601699327019</c:v>
                </c:pt>
                <c:pt idx="11">
                  <c:v>0.52713844166273349</c:v>
                </c:pt>
                <c:pt idx="12">
                  <c:v>0.49205714592767102</c:v>
                </c:pt>
                <c:pt idx="13">
                  <c:v>0.45800439901210804</c:v>
                </c:pt>
                <c:pt idx="14">
                  <c:v>0.42494401548587263</c:v>
                </c:pt>
                <c:pt idx="15">
                  <c:v>0.3928412847703866</c:v>
                </c:pt>
                <c:pt idx="16">
                  <c:v>0.36166290415917429</c:v>
                </c:pt>
                <c:pt idx="17">
                  <c:v>0.33137691516343243</c:v>
                </c:pt>
                <c:pt idx="18">
                  <c:v>0.30195264300392799</c:v>
                </c:pt>
                <c:pt idx="19">
                  <c:v>0.27336063908090213</c:v>
                </c:pt>
                <c:pt idx="20">
                  <c:v>0.24557262626327553</c:v>
                </c:pt>
                <c:pt idx="21">
                  <c:v>0.21856144684757861</c:v>
                </c:pt>
                <c:pt idx="22">
                  <c:v>0.19230101304555669</c:v>
                </c:pt>
                <c:pt idx="23">
                  <c:v>0.1667662598674054</c:v>
                </c:pt>
                <c:pt idx="24">
                  <c:v>0.1419331002751229</c:v>
                </c:pt>
                <c:pt idx="25">
                  <c:v>0.11777838248754906</c:v>
                </c:pt>
                <c:pt idx="26">
                  <c:v>9.4279849325286602E-2</c:v>
                </c:pt>
                <c:pt idx="27">
                  <c:v>7.1416099489965953E-2</c:v>
                </c:pt>
                <c:pt idx="28">
                  <c:v>4.9166550678172855E-2</c:v>
                </c:pt>
                <c:pt idx="29">
                  <c:v>2.7511404435914443E-2</c:v>
                </c:pt>
                <c:pt idx="30">
                  <c:v>6.4316126646296453E-3</c:v>
                </c:pt>
                <c:pt idx="31">
                  <c:v>-1.0030306425866787E-2</c:v>
                </c:pt>
              </c:numCache>
            </c:numRef>
          </c:xVal>
          <c:yVal>
            <c:numRef>
              <c:f>'liq-vap'!$A$10:$A$41</c:f>
              <c:numCache>
                <c:formatCode>General</c:formatCode>
                <c:ptCount val="32"/>
                <c:pt idx="0">
                  <c:v>353</c:v>
                </c:pt>
                <c:pt idx="1">
                  <c:v>354</c:v>
                </c:pt>
                <c:pt idx="2">
                  <c:v>355</c:v>
                </c:pt>
                <c:pt idx="3">
                  <c:v>356</c:v>
                </c:pt>
                <c:pt idx="4">
                  <c:v>357</c:v>
                </c:pt>
                <c:pt idx="5">
                  <c:v>358</c:v>
                </c:pt>
                <c:pt idx="6">
                  <c:v>359</c:v>
                </c:pt>
                <c:pt idx="7">
                  <c:v>360</c:v>
                </c:pt>
                <c:pt idx="8">
                  <c:v>361</c:v>
                </c:pt>
                <c:pt idx="9">
                  <c:v>362</c:v>
                </c:pt>
                <c:pt idx="10">
                  <c:v>363</c:v>
                </c:pt>
                <c:pt idx="11">
                  <c:v>364</c:v>
                </c:pt>
                <c:pt idx="12">
                  <c:v>365</c:v>
                </c:pt>
                <c:pt idx="13">
                  <c:v>366</c:v>
                </c:pt>
                <c:pt idx="14">
                  <c:v>367</c:v>
                </c:pt>
                <c:pt idx="15">
                  <c:v>368</c:v>
                </c:pt>
                <c:pt idx="16">
                  <c:v>369</c:v>
                </c:pt>
                <c:pt idx="17">
                  <c:v>370</c:v>
                </c:pt>
                <c:pt idx="18">
                  <c:v>371</c:v>
                </c:pt>
                <c:pt idx="19">
                  <c:v>372</c:v>
                </c:pt>
                <c:pt idx="20">
                  <c:v>373</c:v>
                </c:pt>
                <c:pt idx="21">
                  <c:v>374</c:v>
                </c:pt>
                <c:pt idx="22">
                  <c:v>375</c:v>
                </c:pt>
                <c:pt idx="23">
                  <c:v>376</c:v>
                </c:pt>
                <c:pt idx="24">
                  <c:v>377</c:v>
                </c:pt>
                <c:pt idx="25">
                  <c:v>378</c:v>
                </c:pt>
                <c:pt idx="26">
                  <c:v>379</c:v>
                </c:pt>
                <c:pt idx="27">
                  <c:v>380</c:v>
                </c:pt>
                <c:pt idx="28">
                  <c:v>381</c:v>
                </c:pt>
                <c:pt idx="29">
                  <c:v>382</c:v>
                </c:pt>
                <c:pt idx="30">
                  <c:v>383</c:v>
                </c:pt>
                <c:pt idx="31">
                  <c:v>383.8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125-45A0-8A89-268A6EDC65C7}"/>
            </c:ext>
          </c:extLst>
        </c:ser>
        <c:ser>
          <c:idx val="1"/>
          <c:order val="1"/>
          <c:tx>
            <c:v>vapore</c:v>
          </c:tx>
          <c:spPr>
            <a:ln w="19050" cap="rnd">
              <a:solidFill>
                <a:schemeClr val="accent2">
                  <a:alpha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'liq-vap'!$H$10:$H$41</c:f>
              <c:numCache>
                <c:formatCode>General</c:formatCode>
                <c:ptCount val="32"/>
                <c:pt idx="0">
                  <c:v>0.99728610494124548</c:v>
                </c:pt>
                <c:pt idx="1">
                  <c:v>0.97748702062231474</c:v>
                </c:pt>
                <c:pt idx="2">
                  <c:v>0.95695352231076769</c:v>
                </c:pt>
                <c:pt idx="3">
                  <c:v>0.93566982556144007</c:v>
                </c:pt>
                <c:pt idx="4">
                  <c:v>0.91361997128496786</c:v>
                </c:pt>
                <c:pt idx="5">
                  <c:v>0.89078782705871729</c:v>
                </c:pt>
                <c:pt idx="6">
                  <c:v>0.8671570884978157</c:v>
                </c:pt>
                <c:pt idx="7">
                  <c:v>0.84271128068534751</c:v>
                </c:pt>
                <c:pt idx="8">
                  <c:v>0.81743375966070519</c:v>
                </c:pt>
                <c:pt idx="9">
                  <c:v>0.79130771396510158</c:v>
                </c:pt>
                <c:pt idx="10">
                  <c:v>0.76431616624316689</c:v>
                </c:pt>
                <c:pt idx="11">
                  <c:v>0.73644197489954688</c:v>
                </c:pt>
                <c:pt idx="12">
                  <c:v>0.70766783580941961</c:v>
                </c:pt>
                <c:pt idx="13">
                  <c:v>0.67797628408175314</c:v>
                </c:pt>
                <c:pt idx="14">
                  <c:v>0.6473496958741638</c:v>
                </c:pt>
                <c:pt idx="15">
                  <c:v>0.61577029025818442</c:v>
                </c:pt>
                <c:pt idx="16">
                  <c:v>0.5832201311337204</c:v>
                </c:pt>
                <c:pt idx="17">
                  <c:v>0.54968112919148304</c:v>
                </c:pt>
                <c:pt idx="18">
                  <c:v>0.51513504392212761</c:v>
                </c:pt>
                <c:pt idx="19">
                  <c:v>0.47956348567084095</c:v>
                </c:pt>
                <c:pt idx="20">
                  <c:v>0.4429479177360971</c:v>
                </c:pt>
                <c:pt idx="21">
                  <c:v>0.4052696585112659</c:v>
                </c:pt>
                <c:pt idx="22">
                  <c:v>0.3665098836677862</c:v>
                </c:pt>
                <c:pt idx="23">
                  <c:v>0.32664962837856254</c:v>
                </c:pt>
                <c:pt idx="24">
                  <c:v>0.2856697895802528</c:v>
                </c:pt>
                <c:pt idx="25">
                  <c:v>0.24355112827311837</c:v>
                </c:pt>
                <c:pt idx="26">
                  <c:v>0.20027427185706581</c:v>
                </c:pt>
                <c:pt idx="27">
                  <c:v>0.15581971650254781</c:v>
                </c:pt>
                <c:pt idx="28">
                  <c:v>0.1101678295549303</c:v>
                </c:pt>
                <c:pt idx="29">
                  <c:v>6.3298851971025291E-2</c:v>
                </c:pt>
                <c:pt idx="30">
                  <c:v>1.5192900786323628E-2</c:v>
                </c:pt>
                <c:pt idx="31">
                  <c:v>-2.4195920087996155E-2</c:v>
                </c:pt>
              </c:numCache>
            </c:numRef>
          </c:xVal>
          <c:yVal>
            <c:numRef>
              <c:f>'liq-vap'!$A$10:$A$41</c:f>
              <c:numCache>
                <c:formatCode>General</c:formatCode>
                <c:ptCount val="32"/>
                <c:pt idx="0">
                  <c:v>353</c:v>
                </c:pt>
                <c:pt idx="1">
                  <c:v>354</c:v>
                </c:pt>
                <c:pt idx="2">
                  <c:v>355</c:v>
                </c:pt>
                <c:pt idx="3">
                  <c:v>356</c:v>
                </c:pt>
                <c:pt idx="4">
                  <c:v>357</c:v>
                </c:pt>
                <c:pt idx="5">
                  <c:v>358</c:v>
                </c:pt>
                <c:pt idx="6">
                  <c:v>359</c:v>
                </c:pt>
                <c:pt idx="7">
                  <c:v>360</c:v>
                </c:pt>
                <c:pt idx="8">
                  <c:v>361</c:v>
                </c:pt>
                <c:pt idx="9">
                  <c:v>362</c:v>
                </c:pt>
                <c:pt idx="10">
                  <c:v>363</c:v>
                </c:pt>
                <c:pt idx="11">
                  <c:v>364</c:v>
                </c:pt>
                <c:pt idx="12">
                  <c:v>365</c:v>
                </c:pt>
                <c:pt idx="13">
                  <c:v>366</c:v>
                </c:pt>
                <c:pt idx="14">
                  <c:v>367</c:v>
                </c:pt>
                <c:pt idx="15">
                  <c:v>368</c:v>
                </c:pt>
                <c:pt idx="16">
                  <c:v>369</c:v>
                </c:pt>
                <c:pt idx="17">
                  <c:v>370</c:v>
                </c:pt>
                <c:pt idx="18">
                  <c:v>371</c:v>
                </c:pt>
                <c:pt idx="19">
                  <c:v>372</c:v>
                </c:pt>
                <c:pt idx="20">
                  <c:v>373</c:v>
                </c:pt>
                <c:pt idx="21">
                  <c:v>374</c:v>
                </c:pt>
                <c:pt idx="22">
                  <c:v>375</c:v>
                </c:pt>
                <c:pt idx="23">
                  <c:v>376</c:v>
                </c:pt>
                <c:pt idx="24">
                  <c:v>377</c:v>
                </c:pt>
                <c:pt idx="25">
                  <c:v>378</c:v>
                </c:pt>
                <c:pt idx="26">
                  <c:v>379</c:v>
                </c:pt>
                <c:pt idx="27">
                  <c:v>380</c:v>
                </c:pt>
                <c:pt idx="28">
                  <c:v>381</c:v>
                </c:pt>
                <c:pt idx="29">
                  <c:v>382</c:v>
                </c:pt>
                <c:pt idx="30">
                  <c:v>383</c:v>
                </c:pt>
                <c:pt idx="31">
                  <c:v>383.8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125-45A0-8A89-268A6EDC65C7}"/>
            </c:ext>
          </c:extLst>
        </c:ser>
        <c:ser>
          <c:idx val="2"/>
          <c:order val="2"/>
          <c:tx>
            <c:v>isopleta</c:v>
          </c:tx>
          <c:spPr>
            <a:ln w="19050" cap="rnd">
              <a:solidFill>
                <a:schemeClr val="bg2">
                  <a:lumMod val="50000"/>
                  <a:alpha val="60000"/>
                </a:schemeClr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'liq-vap'!$I$6:$I$7</c:f>
              <c:numCache>
                <c:formatCode>General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xVal>
          <c:yVal>
            <c:numRef>
              <c:f>'liq-vap'!$J$6:$J$7</c:f>
              <c:numCache>
                <c:formatCode>General</c:formatCode>
                <c:ptCount val="2"/>
                <c:pt idx="0">
                  <c:v>350</c:v>
                </c:pt>
                <c:pt idx="1">
                  <c:v>390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125-45A0-8A89-268A6EDC6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0728655"/>
        <c:axId val="970723855"/>
      </c:scatterChart>
      <c:valAx>
        <c:axId val="970728655"/>
        <c:scaling>
          <c:orientation val="minMax"/>
          <c:max val="1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XBz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70723855"/>
        <c:crosses val="autoZero"/>
        <c:crossBetween val="midCat"/>
      </c:valAx>
      <c:valAx>
        <c:axId val="970723855"/>
        <c:scaling>
          <c:orientation val="minMax"/>
          <c:max val="390"/>
          <c:min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T/K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25000"/>
                <a:lumOff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7072865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it-IT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ZBz 0.5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nl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'liq-vap'!$J$22:$J$28</c:f>
              <c:numCache>
                <c:formatCode>General</c:formatCode>
                <c:ptCount val="7"/>
                <c:pt idx="0">
                  <c:v>0.96316113047694785</c:v>
                </c:pt>
                <c:pt idx="1">
                  <c:v>0.80908650678428395</c:v>
                </c:pt>
                <c:pt idx="2">
                  <c:v>0.66252667475448712</c:v>
                </c:pt>
                <c:pt idx="3">
                  <c:v>0.51931461320999428</c:v>
                </c:pt>
                <c:pt idx="4">
                  <c:v>0.37561460878584318</c:v>
                </c:pt>
                <c:pt idx="5">
                  <c:v>0.22757750881116454</c:v>
                </c:pt>
                <c:pt idx="6">
                  <c:v>7.0995747570809523E-2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EE-4542-B2CA-F521A68FE945}"/>
            </c:ext>
          </c:extLst>
        </c:ser>
        <c:ser>
          <c:idx val="1"/>
          <c:order val="1"/>
          <c:tx>
            <c:v>ng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7777777777777905E-3"/>
                  <c:y val="8.3333333333333287E-2"/>
                </c:manualLayout>
              </c:layout>
              <c:tx>
                <c:rich>
                  <a:bodyPr/>
                  <a:lstStyle/>
                  <a:p>
                    <a:fld id="{EA1B8983-298B-4BD9-BC1E-9B247BE4C9EA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E4EE-4542-B2CA-F521A68FE94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16512536-43F3-45E7-BC43-BFC319084AA3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E4EE-4542-B2CA-F521A68FE94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7727429E-6A72-43FE-814F-528AAA1C7572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E4EE-4542-B2CA-F521A68FE94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B33DFD3D-F29E-45B5-98DE-D6E7C340E43C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E4EE-4542-B2CA-F521A68FE94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2384861D-7E49-4FA4-8DC8-674FD357B1C1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E4EE-4542-B2CA-F521A68FE94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31C93FB8-C474-4AD4-B2C4-0F8E947C2411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E4EE-4542-B2CA-F521A68FE945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69F4C27E-7BF2-409F-8D97-EE818F7729E6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E4EE-4542-B2CA-F521A68FE94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FFFF00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val>
            <c:numRef>
              <c:f>'liq-vap'!$K$22:$K$28</c:f>
              <c:numCache>
                <c:formatCode>General</c:formatCode>
                <c:ptCount val="7"/>
                <c:pt idx="0">
                  <c:v>3.6838869523052153E-2</c:v>
                </c:pt>
                <c:pt idx="1">
                  <c:v>0.19091349321571605</c:v>
                </c:pt>
                <c:pt idx="2">
                  <c:v>0.33747332524551288</c:v>
                </c:pt>
                <c:pt idx="3">
                  <c:v>0.48068538679000572</c:v>
                </c:pt>
                <c:pt idx="4">
                  <c:v>0.62438539121415682</c:v>
                </c:pt>
                <c:pt idx="5">
                  <c:v>0.77242249118883544</c:v>
                </c:pt>
                <c:pt idx="6">
                  <c:v>0.92900425242919049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'liq-vap'!$A$22:$A$28</c15:f>
                <c15:dlblRangeCache>
                  <c:ptCount val="7"/>
                  <c:pt idx="0">
                    <c:v>365</c:v>
                  </c:pt>
                  <c:pt idx="1">
                    <c:v>366</c:v>
                  </c:pt>
                  <c:pt idx="2">
                    <c:v>367</c:v>
                  </c:pt>
                  <c:pt idx="3">
                    <c:v>368</c:v>
                  </c:pt>
                  <c:pt idx="4">
                    <c:v>369</c:v>
                  </c:pt>
                  <c:pt idx="5">
                    <c:v>370</c:v>
                  </c:pt>
                  <c:pt idx="6">
                    <c:v>371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E4EE-4542-B2CA-F521A68FE94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185651935"/>
        <c:axId val="1185658175"/>
      </c:barChart>
      <c:catAx>
        <c:axId val="1185651935"/>
        <c:scaling>
          <c:orientation val="minMax"/>
        </c:scaling>
        <c:delete val="1"/>
        <c:axPos val="b"/>
        <c:majorTickMark val="none"/>
        <c:minorTickMark val="none"/>
        <c:tickLblPos val="nextTo"/>
        <c:crossAx val="1185658175"/>
        <c:crosses val="autoZero"/>
        <c:auto val="1"/>
        <c:lblAlgn val="ctr"/>
        <c:lblOffset val="100"/>
        <c:noMultiLvlLbl val="0"/>
      </c:catAx>
      <c:valAx>
        <c:axId val="118565817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85651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15000"/>
            <a:lumOff val="85000"/>
          </a:schemeClr>
        </a:solidFill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>
            <a:alpha val="6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38100">
        <a:solidFill>
          <a:schemeClr val="phClr">
            <a:alpha val="60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15000"/>
            <a:lumOff val="85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25000"/>
            <a:lumOff val="75000"/>
          </a:schemeClr>
        </a:solidFill>
      </a:ln>
    </cs:spPr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15000"/>
            <a:lumOff val="85000"/>
          </a:schemeClr>
        </a:solidFill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>
            <a:alpha val="6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38100">
        <a:solidFill>
          <a:schemeClr val="phClr">
            <a:alpha val="60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15000"/>
            <a:lumOff val="85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25000"/>
            <a:lumOff val="75000"/>
          </a:schemeClr>
        </a:solidFill>
      </a:ln>
    </cs:spPr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302582</xdr:colOff>
      <xdr:row>5</xdr:row>
      <xdr:rowOff>116348</xdr:rowOff>
    </xdr:from>
    <xdr:to>
      <xdr:col>19</xdr:col>
      <xdr:colOff>607382</xdr:colOff>
      <xdr:row>26</xdr:row>
      <xdr:rowOff>8398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D448758-6FC1-BD03-EF15-A2B5576D9D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184355</xdr:colOff>
      <xdr:row>18</xdr:row>
      <xdr:rowOff>54624</xdr:rowOff>
    </xdr:from>
    <xdr:to>
      <xdr:col>18</xdr:col>
      <xdr:colOff>489155</xdr:colOff>
      <xdr:row>38</xdr:row>
      <xdr:rowOff>131029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70C1807-26B1-4CE5-889B-B1FCE578EC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359832</xdr:colOff>
      <xdr:row>14</xdr:row>
      <xdr:rowOff>52028</xdr:rowOff>
    </xdr:from>
    <xdr:to>
      <xdr:col>12</xdr:col>
      <xdr:colOff>70327</xdr:colOff>
      <xdr:row>29</xdr:row>
      <xdr:rowOff>29906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81F2ADB-20C8-341A-E87C-BA7B1B6C1A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0.46319</cdr:x>
      <cdr:y>0.24493</cdr:y>
    </cdr:from>
    <cdr:to>
      <cdr:x>0.76319</cdr:x>
      <cdr:y>0.35473</cdr:y>
    </cdr:to>
    <cdr:sp macro="" textlink="">
      <cdr:nvSpPr>
        <cdr:cNvPr id="2" name="CasellaDiTesto 1">
          <a:extLst xmlns:a="http://schemas.openxmlformats.org/drawingml/2006/main">
            <a:ext uri="{FF2B5EF4-FFF2-40B4-BE49-F238E27FC236}">
              <a16:creationId xmlns:a16="http://schemas.microsoft.com/office/drawing/2014/main" id="{D91EF284-2E9B-4C0D-C7C9-546B1A0CC2FE}"/>
            </a:ext>
          </a:extLst>
        </cdr:cNvPr>
        <cdr:cNvSpPr txBox="1"/>
      </cdr:nvSpPr>
      <cdr:spPr>
        <a:xfrm xmlns:a="http://schemas.openxmlformats.org/drawingml/2006/main">
          <a:off x="2117725" y="920750"/>
          <a:ext cx="1371600" cy="41275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it-IT" sz="2400" kern="1200">
              <a:solidFill>
                <a:schemeClr val="accent2"/>
              </a:solidFill>
            </a:rPr>
            <a:t>vapore</a:t>
          </a:r>
        </a:p>
      </cdr:txBody>
    </cdr:sp>
  </cdr:relSizeAnchor>
  <cdr:relSizeAnchor xmlns:cdr="http://schemas.openxmlformats.org/drawingml/2006/chartDrawing">
    <cdr:from>
      <cdr:x>0.21667</cdr:x>
      <cdr:y>0.57601</cdr:y>
    </cdr:from>
    <cdr:to>
      <cdr:x>0.51667</cdr:x>
      <cdr:y>0.68581</cdr:y>
    </cdr:to>
    <cdr:sp macro="" textlink="">
      <cdr:nvSpPr>
        <cdr:cNvPr id="3" name="CasellaDiTesto 1">
          <a:extLst xmlns:a="http://schemas.openxmlformats.org/drawingml/2006/main">
            <a:ext uri="{FF2B5EF4-FFF2-40B4-BE49-F238E27FC236}">
              <a16:creationId xmlns:a16="http://schemas.microsoft.com/office/drawing/2014/main" id="{081F45E0-9F94-10A2-F74C-50519D9737D6}"/>
            </a:ext>
          </a:extLst>
        </cdr:cNvPr>
        <cdr:cNvSpPr txBox="1"/>
      </cdr:nvSpPr>
      <cdr:spPr>
        <a:xfrm xmlns:a="http://schemas.openxmlformats.org/drawingml/2006/main">
          <a:off x="990600" y="2165350"/>
          <a:ext cx="1371600" cy="41275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it-IT" sz="2400" kern="1200">
              <a:solidFill>
                <a:srgbClr val="0070C0"/>
              </a:solidFill>
            </a:rPr>
            <a:t>liquido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0.65491</cdr:x>
      <cdr:y>0.21409</cdr:y>
    </cdr:from>
    <cdr:to>
      <cdr:x>0.95491</cdr:x>
      <cdr:y>0.32389</cdr:y>
    </cdr:to>
    <cdr:sp macro="" textlink="">
      <cdr:nvSpPr>
        <cdr:cNvPr id="2" name="CasellaDiTesto 1">
          <a:extLst xmlns:a="http://schemas.openxmlformats.org/drawingml/2006/main">
            <a:ext uri="{FF2B5EF4-FFF2-40B4-BE49-F238E27FC236}">
              <a16:creationId xmlns:a16="http://schemas.microsoft.com/office/drawing/2014/main" id="{D91EF284-2E9B-4C0D-C7C9-546B1A0CC2FE}"/>
            </a:ext>
          </a:extLst>
        </cdr:cNvPr>
        <cdr:cNvSpPr txBox="1"/>
      </cdr:nvSpPr>
      <cdr:spPr>
        <a:xfrm xmlns:a="http://schemas.openxmlformats.org/drawingml/2006/main">
          <a:off x="2985485" y="805720"/>
          <a:ext cx="1367585" cy="413232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it-IT" sz="2400" kern="1200">
              <a:solidFill>
                <a:schemeClr val="accent2"/>
              </a:solidFill>
            </a:rPr>
            <a:t>vapore</a:t>
          </a:r>
        </a:p>
      </cdr:txBody>
    </cdr:sp>
  </cdr:relSizeAnchor>
  <cdr:relSizeAnchor xmlns:cdr="http://schemas.openxmlformats.org/drawingml/2006/chartDrawing">
    <cdr:from>
      <cdr:x>0.21667</cdr:x>
      <cdr:y>0.57601</cdr:y>
    </cdr:from>
    <cdr:to>
      <cdr:x>0.51667</cdr:x>
      <cdr:y>0.68581</cdr:y>
    </cdr:to>
    <cdr:sp macro="" textlink="">
      <cdr:nvSpPr>
        <cdr:cNvPr id="3" name="CasellaDiTesto 1">
          <a:extLst xmlns:a="http://schemas.openxmlformats.org/drawingml/2006/main">
            <a:ext uri="{FF2B5EF4-FFF2-40B4-BE49-F238E27FC236}">
              <a16:creationId xmlns:a16="http://schemas.microsoft.com/office/drawing/2014/main" id="{081F45E0-9F94-10A2-F74C-50519D9737D6}"/>
            </a:ext>
          </a:extLst>
        </cdr:cNvPr>
        <cdr:cNvSpPr txBox="1"/>
      </cdr:nvSpPr>
      <cdr:spPr>
        <a:xfrm xmlns:a="http://schemas.openxmlformats.org/drawingml/2006/main">
          <a:off x="990600" y="2165350"/>
          <a:ext cx="1371600" cy="41275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it-IT" sz="2400" kern="1200">
              <a:solidFill>
                <a:srgbClr val="0070C0"/>
              </a:solidFill>
            </a:rPr>
            <a:t>liquido</a:t>
          </a:r>
        </a:p>
      </cdr:txBody>
    </cdr:sp>
  </cdr:relSizeAnchor>
</c:userShape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097CB-FEEA-412D-AD54-D56D593ACF23}">
  <dimension ref="A1:K41"/>
  <sheetViews>
    <sheetView tabSelected="1" topLeftCell="A11" zoomScale="93" zoomScaleNormal="93" workbookViewId="0">
      <selection activeCell="J22" sqref="J22:K28"/>
    </sheetView>
  </sheetViews>
  <sheetFormatPr defaultRowHeight="14.5" x14ac:dyDescent="0.35"/>
  <cols>
    <col min="1" max="1" width="12.81640625" customWidth="1"/>
    <col min="2" max="2" width="11.6328125" customWidth="1"/>
    <col min="3" max="3" width="10.453125" customWidth="1"/>
  </cols>
  <sheetData>
    <row r="1" spans="1:11" x14ac:dyDescent="0.35">
      <c r="B1" t="s">
        <v>0</v>
      </c>
      <c r="C1" t="s">
        <v>1</v>
      </c>
    </row>
    <row r="2" spans="1:11" x14ac:dyDescent="0.35">
      <c r="A2" t="s">
        <v>2</v>
      </c>
      <c r="B2">
        <v>4.7258300000000002</v>
      </c>
      <c r="C2">
        <v>4.0782699999999998</v>
      </c>
    </row>
    <row r="3" spans="1:11" x14ac:dyDescent="0.35">
      <c r="A3" t="s">
        <v>3</v>
      </c>
      <c r="B3">
        <v>1660.652</v>
      </c>
      <c r="C3">
        <v>1343.943</v>
      </c>
    </row>
    <row r="4" spans="1:11" x14ac:dyDescent="0.35">
      <c r="A4" t="s">
        <v>4</v>
      </c>
      <c r="B4">
        <v>-1.4610000000000001</v>
      </c>
      <c r="C4">
        <v>-53.773000000000003</v>
      </c>
      <c r="I4" t="s">
        <v>19</v>
      </c>
    </row>
    <row r="5" spans="1:11" x14ac:dyDescent="0.35">
      <c r="A5" t="s">
        <v>5</v>
      </c>
      <c r="B5">
        <v>353</v>
      </c>
      <c r="C5">
        <v>383.8</v>
      </c>
      <c r="I5" t="s">
        <v>17</v>
      </c>
      <c r="J5" t="s">
        <v>9</v>
      </c>
    </row>
    <row r="6" spans="1:11" x14ac:dyDescent="0.35">
      <c r="A6" s="1" t="s">
        <v>6</v>
      </c>
      <c r="B6">
        <v>30.72</v>
      </c>
      <c r="C6">
        <v>33.200000000000003</v>
      </c>
      <c r="I6">
        <v>0.5</v>
      </c>
      <c r="J6">
        <v>350</v>
      </c>
    </row>
    <row r="7" spans="1:11" x14ac:dyDescent="0.35">
      <c r="A7" t="s">
        <v>15</v>
      </c>
      <c r="B7">
        <v>8.3145100000000003</v>
      </c>
      <c r="I7">
        <f>I6</f>
        <v>0.5</v>
      </c>
      <c r="J7">
        <v>390</v>
      </c>
    </row>
    <row r="8" spans="1:11" x14ac:dyDescent="0.35">
      <c r="A8" t="s">
        <v>10</v>
      </c>
      <c r="G8" t="s">
        <v>16</v>
      </c>
    </row>
    <row r="9" spans="1:11" x14ac:dyDescent="0.35">
      <c r="A9" t="s">
        <v>9</v>
      </c>
      <c r="B9" t="s">
        <v>11</v>
      </c>
      <c r="C9" t="s">
        <v>12</v>
      </c>
      <c r="D9" t="s">
        <v>14</v>
      </c>
      <c r="E9" t="s">
        <v>13</v>
      </c>
      <c r="G9" t="s">
        <v>7</v>
      </c>
      <c r="H9" t="s">
        <v>8</v>
      </c>
      <c r="I9" t="s">
        <v>18</v>
      </c>
      <c r="J9" t="s">
        <v>20</v>
      </c>
      <c r="K9" t="s">
        <v>21</v>
      </c>
    </row>
    <row r="10" spans="1:11" x14ac:dyDescent="0.35">
      <c r="A10">
        <v>353</v>
      </c>
      <c r="B10">
        <f>EXP(-$B$6*1000*(1/A10-1/$B$5)/$B$7)</f>
        <v>1</v>
      </c>
      <c r="C10">
        <f>EXP(-$C$6*1000*(1/A10-1/$C$5)/$B$7)</f>
        <v>0.40342568932444028</v>
      </c>
      <c r="D10">
        <f>10^($B$2-$B$3/(A10+$B$4))</f>
        <v>1.0043425785464155</v>
      </c>
      <c r="E10">
        <f>10^($C$2-$C$3/(A10+$C$4))</f>
        <v>0.38626664162916452</v>
      </c>
      <c r="G10">
        <f>(1-E10)/(D10-E10)</f>
        <v>0.99297403719019572</v>
      </c>
      <c r="H10">
        <f>G10*D10</f>
        <v>0.99728610494124548</v>
      </c>
      <c r="I10">
        <f>(G10-$I$6)/($I$6-H10)</f>
        <v>-0.99132879903901749</v>
      </c>
      <c r="J10">
        <f>1/(I10+1)</f>
        <v>115.32427912807746</v>
      </c>
      <c r="K10">
        <f>1-J10</f>
        <v>-114.32427912807746</v>
      </c>
    </row>
    <row r="11" spans="1:11" x14ac:dyDescent="0.35">
      <c r="A11">
        <v>354</v>
      </c>
      <c r="B11">
        <f t="shared" ref="B11:B43" si="0">EXP(-$B$6*1000*(1/A11-1/$B$5)/$B$7)</f>
        <v>1.0300083962285536</v>
      </c>
      <c r="C11">
        <f t="shared" ref="C11:C43" si="1">EXP(-$C$6*1000*(1/A11-1/$C$5)/$B$7)</f>
        <v>0.4165248713462793</v>
      </c>
      <c r="D11">
        <f t="shared" ref="D11:D41" si="2">10^($B$2-$B$3/(A11+$B$4))</f>
        <v>1.035813730213067</v>
      </c>
      <c r="E11">
        <f t="shared" ref="E11:E41" si="3">10^($C$2-$C$3/(A11+$C$4))</f>
        <v>0.39980402308014396</v>
      </c>
      <c r="G11">
        <f t="shared" ref="G11:G41" si="4">(1-E11)/(D11-E11)</f>
        <v>0.94368996288671092</v>
      </c>
      <c r="H11">
        <f t="shared" ref="H11:H41" si="5">G11*D11</f>
        <v>0.97748702062231474</v>
      </c>
      <c r="I11">
        <f t="shared" ref="I11:I41" si="6">(G11-$I$6)/($I$6-H11)</f>
        <v>-0.92921889752823916</v>
      </c>
      <c r="J11">
        <f t="shared" ref="J11:J41" si="7">1/(I11+1)</f>
        <v>14.128064766990098</v>
      </c>
      <c r="K11">
        <f t="shared" ref="K11:K41" si="8">1-J11</f>
        <v>-13.128064766990098</v>
      </c>
    </row>
    <row r="12" spans="1:11" x14ac:dyDescent="0.35">
      <c r="A12">
        <v>355</v>
      </c>
      <c r="B12">
        <f t="shared" si="0"/>
        <v>1.0607405893696999</v>
      </c>
      <c r="C12">
        <f t="shared" si="1"/>
        <v>0.42997197088564298</v>
      </c>
      <c r="D12">
        <f t="shared" si="2"/>
        <v>1.0680845882082342</v>
      </c>
      <c r="E12">
        <f t="shared" si="3"/>
        <v>0.41372121310290427</v>
      </c>
      <c r="G12">
        <f t="shared" si="4"/>
        <v>0.89595293563415757</v>
      </c>
      <c r="H12">
        <f t="shared" si="5"/>
        <v>0.95695352231076769</v>
      </c>
      <c r="I12">
        <f t="shared" si="6"/>
        <v>-0.86650592741218768</v>
      </c>
      <c r="J12">
        <f t="shared" si="7"/>
        <v>7.4909693038408172</v>
      </c>
      <c r="K12">
        <f t="shared" si="8"/>
        <v>-6.4909693038408172</v>
      </c>
    </row>
    <row r="13" spans="1:11" x14ac:dyDescent="0.35">
      <c r="A13">
        <v>356</v>
      </c>
      <c r="B13">
        <f t="shared" si="0"/>
        <v>1.0922093181179866</v>
      </c>
      <c r="C13">
        <f t="shared" si="1"/>
        <v>0.44377397409027408</v>
      </c>
      <c r="D13">
        <f t="shared" si="2"/>
        <v>1.1011702539150761</v>
      </c>
      <c r="E13">
        <f t="shared" si="3"/>
        <v>0.42802592854650984</v>
      </c>
      <c r="G13">
        <f t="shared" si="4"/>
        <v>0.84970495909672505</v>
      </c>
      <c r="H13">
        <f t="shared" si="5"/>
        <v>0.93566982556144007</v>
      </c>
      <c r="I13">
        <f t="shared" si="6"/>
        <v>-0.80268345104246408</v>
      </c>
      <c r="J13">
        <f t="shared" si="7"/>
        <v>5.0679986310484679</v>
      </c>
      <c r="K13">
        <f t="shared" si="8"/>
        <v>-4.0679986310484679</v>
      </c>
    </row>
    <row r="14" spans="1:11" x14ac:dyDescent="0.35">
      <c r="A14">
        <v>357</v>
      </c>
      <c r="B14">
        <f t="shared" si="0"/>
        <v>1.1244274450346619</v>
      </c>
      <c r="C14">
        <f t="shared" si="1"/>
        <v>0.45793795412771499</v>
      </c>
      <c r="D14">
        <f t="shared" si="2"/>
        <v>1.1350859964463944</v>
      </c>
      <c r="E14">
        <f t="shared" si="3"/>
        <v>0.44272597070183872</v>
      </c>
      <c r="G14">
        <f t="shared" si="4"/>
        <v>0.80489053177048375</v>
      </c>
      <c r="H14">
        <f t="shared" si="5"/>
        <v>0.91361997128496786</v>
      </c>
      <c r="I14">
        <f t="shared" si="6"/>
        <v>-0.73712720114383978</v>
      </c>
      <c r="J14">
        <f t="shared" si="7"/>
        <v>3.8041212493316356</v>
      </c>
      <c r="K14">
        <f t="shared" si="8"/>
        <v>-2.8041212493316356</v>
      </c>
    </row>
    <row r="15" spans="1:11" x14ac:dyDescent="0.35">
      <c r="A15">
        <v>358</v>
      </c>
      <c r="B15">
        <f t="shared" si="0"/>
        <v>1.1574079561589556</v>
      </c>
      <c r="C15">
        <f t="shared" si="1"/>
        <v>0.4724710713054503</v>
      </c>
      <c r="D15">
        <f t="shared" si="2"/>
        <v>1.1698472525091186</v>
      </c>
      <c r="E15">
        <f t="shared" si="3"/>
        <v>0.45782922490327438</v>
      </c>
      <c r="G15">
        <f t="shared" si="4"/>
        <v>0.76145652789125462</v>
      </c>
      <c r="H15">
        <f t="shared" si="5"/>
        <v>0.89078782705871729</v>
      </c>
      <c r="I15">
        <f t="shared" si="6"/>
        <v>-0.66904982649822875</v>
      </c>
      <c r="J15">
        <f t="shared" si="7"/>
        <v>3.0216028878880401</v>
      </c>
      <c r="K15">
        <f t="shared" si="8"/>
        <v>-2.0216028878880401</v>
      </c>
    </row>
    <row r="16" spans="1:11" x14ac:dyDescent="0.35">
      <c r="A16">
        <v>359</v>
      </c>
      <c r="B16">
        <f t="shared" si="0"/>
        <v>1.1911639605994344</v>
      </c>
      <c r="C16">
        <f t="shared" si="1"/>
        <v>0.4873805731776798</v>
      </c>
      <c r="D16">
        <f t="shared" si="2"/>
        <v>1.2054696262418103</v>
      </c>
      <c r="E16">
        <f t="shared" si="3"/>
        <v>0.473343660111676</v>
      </c>
      <c r="G16">
        <f t="shared" si="4"/>
        <v>0.71935208454922028</v>
      </c>
      <c r="H16">
        <f t="shared" si="5"/>
        <v>0.8671570884978157</v>
      </c>
      <c r="I16">
        <f t="shared" si="6"/>
        <v>-0.59743388163000222</v>
      </c>
      <c r="J16">
        <f t="shared" si="7"/>
        <v>2.484063994379432</v>
      </c>
      <c r="K16">
        <f t="shared" si="8"/>
        <v>-1.484063994379432</v>
      </c>
    </row>
    <row r="17" spans="1:11" x14ac:dyDescent="0.35">
      <c r="A17">
        <v>360</v>
      </c>
      <c r="B17">
        <f t="shared" si="0"/>
        <v>1.2257086901056382</v>
      </c>
      <c r="C17">
        <f t="shared" si="1"/>
        <v>0.50267379463873563</v>
      </c>
      <c r="D17">
        <f t="shared" si="2"/>
        <v>1.24196888902529</v>
      </c>
      <c r="E17">
        <f t="shared" si="3"/>
        <v>0.48927732847886873</v>
      </c>
      <c r="G17">
        <f t="shared" si="4"/>
        <v>0.67852849466037435</v>
      </c>
      <c r="H17">
        <f t="shared" si="5"/>
        <v>0.84271128068534751</v>
      </c>
      <c r="I17">
        <f t="shared" si="6"/>
        <v>-0.5209297292559395</v>
      </c>
      <c r="J17">
        <f t="shared" si="7"/>
        <v>2.0873764478160286</v>
      </c>
      <c r="K17">
        <f t="shared" si="8"/>
        <v>-1.0873764478160286</v>
      </c>
    </row>
    <row r="18" spans="1:11" x14ac:dyDescent="0.35">
      <c r="A18">
        <v>361</v>
      </c>
      <c r="B18">
        <f t="shared" si="0"/>
        <v>1.2610554986201961</v>
      </c>
      <c r="C18">
        <f t="shared" si="1"/>
        <v>0.51835815800315155</v>
      </c>
      <c r="D18">
        <f t="shared" si="2"/>
        <v>1.279360979266561</v>
      </c>
      <c r="E18">
        <f t="shared" si="3"/>
        <v>0.50563836489390901</v>
      </c>
      <c r="G18">
        <f t="shared" si="4"/>
        <v>0.63893910546601795</v>
      </c>
      <c r="H18">
        <f t="shared" si="5"/>
        <v>0.81743375966070519</v>
      </c>
      <c r="I18">
        <f t="shared" si="6"/>
        <v>-0.43769479848181719</v>
      </c>
      <c r="J18">
        <f t="shared" si="7"/>
        <v>1.7783936504589914</v>
      </c>
      <c r="K18">
        <f t="shared" si="8"/>
        <v>-0.77839365045899145</v>
      </c>
    </row>
    <row r="19" spans="1:11" x14ac:dyDescent="0.35">
      <c r="A19">
        <v>362</v>
      </c>
      <c r="B19">
        <f t="shared" si="0"/>
        <v>1.2972178618115946</v>
      </c>
      <c r="C19">
        <f t="shared" si="1"/>
        <v>0.53444117307239358</v>
      </c>
      <c r="D19">
        <f t="shared" si="2"/>
        <v>1.3176620021561281</v>
      </c>
      <c r="E19">
        <f t="shared" si="3"/>
        <v>0.52243498651137554</v>
      </c>
      <c r="G19">
        <f t="shared" si="4"/>
        <v>0.60053922225142875</v>
      </c>
      <c r="H19">
        <f t="shared" si="5"/>
        <v>0.79130771396510158</v>
      </c>
      <c r="I19">
        <f t="shared" si="6"/>
        <v>-0.34513065542601207</v>
      </c>
      <c r="J19">
        <f t="shared" si="7"/>
        <v>1.5270221583673762</v>
      </c>
      <c r="K19">
        <f t="shared" si="8"/>
        <v>-0.5270221583673762</v>
      </c>
    </row>
    <row r="20" spans="1:11" x14ac:dyDescent="0.35">
      <c r="A20">
        <v>363</v>
      </c>
      <c r="B20">
        <f t="shared" si="0"/>
        <v>1.3342093765878225</v>
      </c>
      <c r="C20">
        <f t="shared" si="1"/>
        <v>0.55093043718827417</v>
      </c>
      <c r="D20">
        <f t="shared" si="2"/>
        <v>1.3568882293989175</v>
      </c>
      <c r="E20">
        <f t="shared" si="3"/>
        <v>0.53967549226194833</v>
      </c>
      <c r="G20">
        <f t="shared" si="4"/>
        <v>0.56328601699327019</v>
      </c>
      <c r="H20">
        <f t="shared" si="5"/>
        <v>0.76431616624316689</v>
      </c>
      <c r="I20">
        <f t="shared" si="6"/>
        <v>-0.23943301649982318</v>
      </c>
      <c r="J20">
        <f t="shared" si="7"/>
        <v>1.3148085858236147</v>
      </c>
      <c r="K20">
        <f t="shared" si="8"/>
        <v>-0.31480858582361471</v>
      </c>
    </row>
    <row r="21" spans="1:11" x14ac:dyDescent="0.35">
      <c r="A21">
        <v>364</v>
      </c>
      <c r="B21">
        <f t="shared" si="0"/>
        <v>1.3720437605910889</v>
      </c>
      <c r="C21">
        <f t="shared" si="1"/>
        <v>0.56783363527307118</v>
      </c>
      <c r="D21">
        <f t="shared" si="2"/>
        <v>1.3970560989189384</v>
      </c>
      <c r="E21">
        <f t="shared" si="3"/>
        <v>0.55736826234555414</v>
      </c>
      <c r="G21">
        <f t="shared" si="4"/>
        <v>0.52713844166273349</v>
      </c>
      <c r="H21">
        <f t="shared" si="5"/>
        <v>0.73644197489954688</v>
      </c>
      <c r="I21">
        <f t="shared" si="6"/>
        <v>-0.11477844267822304</v>
      </c>
      <c r="J21">
        <f t="shared" si="7"/>
        <v>1.1296606953692849</v>
      </c>
      <c r="K21">
        <f t="shared" si="8"/>
        <v>-0.12966069536928493</v>
      </c>
    </row>
    <row r="22" spans="1:11" x14ac:dyDescent="0.35">
      <c r="A22">
        <v>365</v>
      </c>
      <c r="B22">
        <f t="shared" si="0"/>
        <v>1.4107348516738145</v>
      </c>
      <c r="C22">
        <f t="shared" si="1"/>
        <v>0.58515853985637356</v>
      </c>
      <c r="D22">
        <f t="shared" si="2"/>
        <v>1.4381822145378249</v>
      </c>
      <c r="E22">
        <f t="shared" si="3"/>
        <v>0.57552175770732172</v>
      </c>
      <c r="G22">
        <f t="shared" si="4"/>
        <v>0.49205714592767102</v>
      </c>
      <c r="H22">
        <f t="shared" si="5"/>
        <v>0.70766783580941961</v>
      </c>
      <c r="I22">
        <f t="shared" si="6"/>
        <v>3.8247878114443641E-2</v>
      </c>
      <c r="J22">
        <f>1/(I22+1)</f>
        <v>0.96316113047694785</v>
      </c>
      <c r="K22">
        <f>1-J22</f>
        <v>3.6838869523052153E-2</v>
      </c>
    </row>
    <row r="23" spans="1:11" x14ac:dyDescent="0.35">
      <c r="A23">
        <v>366</v>
      </c>
      <c r="B23">
        <f t="shared" si="0"/>
        <v>1.4502966073561148</v>
      </c>
      <c r="C23">
        <f t="shared" si="1"/>
        <v>0.60291301108868567</v>
      </c>
      <c r="D23">
        <f t="shared" si="2"/>
        <v>1.4802833456274942</v>
      </c>
      <c r="E23">
        <f t="shared" si="3"/>
        <v>0.59414451949664593</v>
      </c>
      <c r="G23">
        <f t="shared" si="4"/>
        <v>0.45800439901210804</v>
      </c>
      <c r="H23">
        <f t="shared" si="5"/>
        <v>0.67797628408175314</v>
      </c>
      <c r="I23">
        <f t="shared" si="6"/>
        <v>0.23596178111349567</v>
      </c>
      <c r="J23">
        <f>1/(I23+1)</f>
        <v>0.80908650678428395</v>
      </c>
      <c r="K23">
        <f>1-J23</f>
        <v>0.19091349321571605</v>
      </c>
    </row>
    <row r="24" spans="1:11" x14ac:dyDescent="0.35">
      <c r="A24">
        <v>367</v>
      </c>
      <c r="B24">
        <f t="shared" si="0"/>
        <v>1.4907431042650048</v>
      </c>
      <c r="C24">
        <f t="shared" si="1"/>
        <v>0.62110499674182984</v>
      </c>
      <c r="D24">
        <f t="shared" si="2"/>
        <v>1.5233764267370535</v>
      </c>
      <c r="E24">
        <f t="shared" si="3"/>
        <v>0.61324516850962829</v>
      </c>
      <c r="G24">
        <f t="shared" si="4"/>
        <v>0.42494401548587263</v>
      </c>
      <c r="H24">
        <f t="shared" si="5"/>
        <v>0.6473496958741638</v>
      </c>
      <c r="I24">
        <f t="shared" si="6"/>
        <v>0.5093731891935831</v>
      </c>
      <c r="J24">
        <f>1/(I24+1)</f>
        <v>0.66252667475448712</v>
      </c>
      <c r="K24">
        <f>1-J24</f>
        <v>0.33747332524551288</v>
      </c>
    </row>
    <row r="25" spans="1:11" x14ac:dyDescent="0.35">
      <c r="A25">
        <v>368</v>
      </c>
      <c r="B25">
        <f t="shared" si="0"/>
        <v>1.5320885375555167</v>
      </c>
      <c r="C25">
        <f t="shared" si="1"/>
        <v>0.63974253219617305</v>
      </c>
      <c r="D25">
        <f t="shared" si="2"/>
        <v>1.5674785571941567</v>
      </c>
      <c r="E25">
        <f t="shared" si="3"/>
        <v>0.63283240461517343</v>
      </c>
      <c r="G25">
        <f t="shared" si="4"/>
        <v>0.3928412847703866</v>
      </c>
      <c r="H25">
        <f t="shared" si="5"/>
        <v>0.61577029025818442</v>
      </c>
      <c r="I25">
        <f t="shared" si="6"/>
        <v>0.92561498283051757</v>
      </c>
      <c r="J25">
        <f>1/(I25+1)</f>
        <v>0.51931461320999428</v>
      </c>
      <c r="K25">
        <f>1-J25</f>
        <v>0.48068538679000572</v>
      </c>
    </row>
    <row r="26" spans="1:11" x14ac:dyDescent="0.35">
      <c r="A26">
        <v>369</v>
      </c>
      <c r="B26">
        <f t="shared" si="0"/>
        <v>1.5743472203139799</v>
      </c>
      <c r="C26">
        <f t="shared" si="1"/>
        <v>0.65883374041473186</v>
      </c>
      <c r="D26">
        <f t="shared" si="2"/>
        <v>1.6126070006810398</v>
      </c>
      <c r="E26">
        <f t="shared" si="3"/>
        <v>0.65291500616502929</v>
      </c>
      <c r="G26">
        <f t="shared" si="4"/>
        <v>0.36166290415917429</v>
      </c>
      <c r="H26">
        <f t="shared" si="5"/>
        <v>0.5832201311337204</v>
      </c>
      <c r="I26">
        <f t="shared" si="6"/>
        <v>1.6623032667245123</v>
      </c>
      <c r="J26">
        <f>1/(I26+1)</f>
        <v>0.37561460878584318</v>
      </c>
      <c r="K26">
        <f>1-J26</f>
        <v>0.62438539121415682</v>
      </c>
    </row>
    <row r="27" spans="1:11" x14ac:dyDescent="0.35">
      <c r="A27">
        <v>370</v>
      </c>
      <c r="B27">
        <f t="shared" si="0"/>
        <v>1.6175335829436728</v>
      </c>
      <c r="C27">
        <f t="shared" si="1"/>
        <v>0.67838683190419025</v>
      </c>
      <c r="D27">
        <f t="shared" si="2"/>
        <v>1.6587791847853515</v>
      </c>
      <c r="E27">
        <f t="shared" si="3"/>
        <v>0.67350182938806102</v>
      </c>
      <c r="G27">
        <f t="shared" si="4"/>
        <v>0.33137691516343243</v>
      </c>
      <c r="H27">
        <f t="shared" si="5"/>
        <v>0.54968112919148304</v>
      </c>
      <c r="I27">
        <f t="shared" si="6"/>
        <v>3.3941073317124815</v>
      </c>
      <c r="J27">
        <f t="shared" si="7"/>
        <v>0.22757750881116454</v>
      </c>
      <c r="K27">
        <f t="shared" si="8"/>
        <v>0.77242249118883544</v>
      </c>
    </row>
    <row r="28" spans="1:11" x14ac:dyDescent="0.35">
      <c r="A28">
        <v>371</v>
      </c>
      <c r="B28">
        <f t="shared" si="0"/>
        <v>1.6616621725330842</v>
      </c>
      <c r="C28">
        <f t="shared" si="1"/>
        <v>0.69841010466288755</v>
      </c>
      <c r="D28">
        <f t="shared" si="2"/>
        <v>1.7060127005261099</v>
      </c>
      <c r="E28">
        <f t="shared" si="3"/>
        <v>0.69460180776904057</v>
      </c>
      <c r="G28">
        <f t="shared" si="4"/>
        <v>0.30195264300392799</v>
      </c>
      <c r="H28">
        <f t="shared" si="5"/>
        <v>0.51513504392212761</v>
      </c>
      <c r="I28">
        <f t="shared" si="6"/>
        <v>13.085350661356486</v>
      </c>
      <c r="J28">
        <f t="shared" si="7"/>
        <v>7.0995747570809523E-2</v>
      </c>
      <c r="K28">
        <f t="shared" si="8"/>
        <v>0.92900425242919049</v>
      </c>
    </row>
    <row r="29" spans="1:11" x14ac:dyDescent="0.35">
      <c r="A29">
        <v>372</v>
      </c>
      <c r="B29">
        <f t="shared" si="0"/>
        <v>1.7067476522070077</v>
      </c>
      <c r="C29">
        <f t="shared" si="1"/>
        <v>0.71891194411582182</v>
      </c>
      <c r="D29">
        <f t="shared" si="2"/>
        <v>1.7543253018548595</v>
      </c>
      <c r="E29">
        <f t="shared" si="3"/>
        <v>0.7162239514122648</v>
      </c>
      <c r="G29">
        <f t="shared" si="4"/>
        <v>0.27336063908090213</v>
      </c>
      <c r="H29">
        <f t="shared" si="5"/>
        <v>0.47956348567084095</v>
      </c>
      <c r="I29">
        <f t="shared" si="6"/>
        <v>-11.089922541033637</v>
      </c>
      <c r="J29">
        <f t="shared" si="7"/>
        <v>-9.9108788589129984E-2</v>
      </c>
      <c r="K29">
        <f t="shared" si="8"/>
        <v>1.09910878858913</v>
      </c>
    </row>
    <row r="30" spans="1:11" x14ac:dyDescent="0.35">
      <c r="A30">
        <v>373</v>
      </c>
      <c r="B30">
        <f t="shared" si="0"/>
        <v>1.75280480046072</v>
      </c>
      <c r="C30">
        <f t="shared" si="1"/>
        <v>0.73990082303673355</v>
      </c>
      <c r="D30">
        <f t="shared" si="2"/>
        <v>1.8037349051323734</v>
      </c>
      <c r="E30">
        <f t="shared" si="3"/>
        <v>0.73837734639026975</v>
      </c>
      <c r="G30">
        <f t="shared" si="4"/>
        <v>0.24557262626327553</v>
      </c>
      <c r="H30">
        <f t="shared" si="5"/>
        <v>0.4429479177360971</v>
      </c>
      <c r="I30">
        <f t="shared" si="6"/>
        <v>-4.4595633260120593</v>
      </c>
      <c r="J30">
        <f t="shared" si="7"/>
        <v>-0.28905382146963893</v>
      </c>
      <c r="K30">
        <f t="shared" si="8"/>
        <v>1.289053821469639</v>
      </c>
    </row>
    <row r="31" spans="1:11" x14ac:dyDescent="0.35">
      <c r="A31">
        <v>374</v>
      </c>
      <c r="B31">
        <f t="shared" si="0"/>
        <v>1.7998485104774578</v>
      </c>
      <c r="C31">
        <f t="shared" si="1"/>
        <v>0.76138530145731753</v>
      </c>
      <c r="D31">
        <f t="shared" si="2"/>
        <v>1.8542595885810307</v>
      </c>
      <c r="E31">
        <f t="shared" si="3"/>
        <v>0.7610711540779721</v>
      </c>
      <c r="G31">
        <f t="shared" si="4"/>
        <v>0.21856144684757861</v>
      </c>
      <c r="H31">
        <f t="shared" si="5"/>
        <v>0.4052696585112659</v>
      </c>
      <c r="I31">
        <f t="shared" si="6"/>
        <v>-2.9709441423885474</v>
      </c>
      <c r="J31">
        <f t="shared" si="7"/>
        <v>-0.50737105049974685</v>
      </c>
      <c r="K31">
        <f t="shared" si="8"/>
        <v>1.5073710504997468</v>
      </c>
    </row>
    <row r="32" spans="1:11" x14ac:dyDescent="0.35">
      <c r="A32">
        <v>375</v>
      </c>
      <c r="B32">
        <f t="shared" si="0"/>
        <v>1.8478937894294531</v>
      </c>
      <c r="C32">
        <f t="shared" si="1"/>
        <v>0.78337402656363808</v>
      </c>
      <c r="D32">
        <f t="shared" si="2"/>
        <v>1.9059175917131486</v>
      </c>
      <c r="E32">
        <f t="shared" si="3"/>
        <v>0.78431461047250839</v>
      </c>
      <c r="G32">
        <f t="shared" si="4"/>
        <v>0.19230101304555669</v>
      </c>
      <c r="H32">
        <f t="shared" si="5"/>
        <v>0.3665098836677862</v>
      </c>
      <c r="I32">
        <f t="shared" si="6"/>
        <v>-2.3050319784625843</v>
      </c>
      <c r="J32">
        <f t="shared" si="7"/>
        <v>-0.76626474791680388</v>
      </c>
      <c r="K32">
        <f t="shared" si="8"/>
        <v>1.7662647479168039</v>
      </c>
    </row>
    <row r="33" spans="1:11" x14ac:dyDescent="0.35">
      <c r="A33">
        <v>376</v>
      </c>
      <c r="B33">
        <f t="shared" si="0"/>
        <v>1.8969557577627671</v>
      </c>
      <c r="C33">
        <f t="shared" si="1"/>
        <v>0.8058757325798076</v>
      </c>
      <c r="D33">
        <f t="shared" si="2"/>
        <v>1.958727314735482</v>
      </c>
      <c r="E33">
        <f t="shared" si="3"/>
        <v>0.80811702549909403</v>
      </c>
      <c r="G33">
        <f t="shared" si="4"/>
        <v>0.1667662598674054</v>
      </c>
      <c r="H33">
        <f t="shared" si="5"/>
        <v>0.32664962837856254</v>
      </c>
      <c r="I33">
        <f t="shared" si="6"/>
        <v>-1.9223133877111636</v>
      </c>
      <c r="J33">
        <f t="shared" si="7"/>
        <v>-1.0842301687516707</v>
      </c>
      <c r="K33">
        <f t="shared" si="8"/>
        <v>2.0842301687516707</v>
      </c>
    </row>
    <row r="34" spans="1:11" x14ac:dyDescent="0.35">
      <c r="A34">
        <v>377</v>
      </c>
      <c r="B34">
        <f t="shared" si="0"/>
        <v>1.9470496484661475</v>
      </c>
      <c r="C34">
        <f t="shared" si="1"/>
        <v>0.82889924063899589</v>
      </c>
      <c r="D34">
        <f t="shared" si="2"/>
        <v>2.0127073179301438</v>
      </c>
      <c r="E34">
        <f t="shared" si="3"/>
        <v>0.83248778230320231</v>
      </c>
      <c r="G34">
        <f t="shared" si="4"/>
        <v>0.1419331002751229</v>
      </c>
      <c r="H34">
        <f t="shared" si="5"/>
        <v>0.2856697895802528</v>
      </c>
      <c r="I34">
        <f t="shared" si="6"/>
        <v>-1.6706319609523734</v>
      </c>
      <c r="J34">
        <f t="shared" si="7"/>
        <v>-1.4911308410948483</v>
      </c>
      <c r="K34">
        <f t="shared" si="8"/>
        <v>2.4911308410948481</v>
      </c>
    </row>
    <row r="35" spans="1:11" x14ac:dyDescent="0.35">
      <c r="A35">
        <v>378</v>
      </c>
      <c r="B35">
        <f t="shared" si="0"/>
        <v>1.9981908063241789</v>
      </c>
      <c r="C35">
        <f t="shared" si="1"/>
        <v>0.85245345864184607</v>
      </c>
      <c r="D35">
        <f t="shared" si="2"/>
        <v>2.0678763210121804</v>
      </c>
      <c r="E35">
        <f t="shared" si="3"/>
        <v>0.85743633652935936</v>
      </c>
      <c r="G35">
        <f t="shared" si="4"/>
        <v>0.11777838248754906</v>
      </c>
      <c r="H35">
        <f t="shared" si="5"/>
        <v>0.24355112827311837</v>
      </c>
      <c r="I35">
        <f t="shared" si="6"/>
        <v>-1.4904398484525891</v>
      </c>
      <c r="J35">
        <f t="shared" si="7"/>
        <v>-2.0389860309172452</v>
      </c>
      <c r="K35">
        <f t="shared" si="8"/>
        <v>3.0389860309172452</v>
      </c>
    </row>
    <row r="36" spans="1:11" x14ac:dyDescent="0.35">
      <c r="A36">
        <v>379</v>
      </c>
      <c r="B36">
        <f t="shared" si="0"/>
        <v>2.0503946871549696</v>
      </c>
      <c r="C36">
        <f t="shared" si="1"/>
        <v>0.87654738110237596</v>
      </c>
      <c r="D36">
        <f t="shared" si="2"/>
        <v>2.124253202464025</v>
      </c>
      <c r="E36">
        <f t="shared" si="3"/>
        <v>0.88297221558687966</v>
      </c>
      <c r="G36">
        <f t="shared" si="4"/>
        <v>9.4279849325286602E-2</v>
      </c>
      <c r="H36">
        <f t="shared" si="5"/>
        <v>0.20027427185706581</v>
      </c>
      <c r="I36">
        <f t="shared" si="6"/>
        <v>-1.3536380516564539</v>
      </c>
      <c r="J36">
        <f t="shared" si="7"/>
        <v>-2.827749998383835</v>
      </c>
      <c r="K36">
        <f t="shared" si="8"/>
        <v>3.827749998383835</v>
      </c>
    </row>
    <row r="37" spans="1:11" x14ac:dyDescent="0.35">
      <c r="A37">
        <v>380</v>
      </c>
      <c r="B37">
        <f t="shared" si="0"/>
        <v>2.1036768570326143</v>
      </c>
      <c r="C37">
        <f t="shared" si="1"/>
        <v>0.90119008898143693</v>
      </c>
      <c r="D37">
        <f t="shared" si="2"/>
        <v>2.181856998847167</v>
      </c>
      <c r="E37">
        <f t="shared" si="3"/>
        <v>0.90910501790282783</v>
      </c>
      <c r="G37">
        <f t="shared" si="4"/>
        <v>7.1416099489965953E-2</v>
      </c>
      <c r="H37">
        <f t="shared" si="5"/>
        <v>0.15581971650254781</v>
      </c>
      <c r="I37">
        <f t="shared" si="6"/>
        <v>-1.2452308312228078</v>
      </c>
      <c r="J37">
        <f t="shared" si="7"/>
        <v>-4.0777906881188057</v>
      </c>
      <c r="K37">
        <f t="shared" si="8"/>
        <v>5.0777906881188057</v>
      </c>
    </row>
    <row r="38" spans="1:11" x14ac:dyDescent="0.35">
      <c r="A38">
        <v>381</v>
      </c>
      <c r="B38">
        <f t="shared" si="0"/>
        <v>2.1580529914946962</v>
      </c>
      <c r="C38">
        <f t="shared" si="1"/>
        <v>0.92639074950781641</v>
      </c>
      <c r="D38">
        <f t="shared" si="2"/>
        <v>2.2407069040911698</v>
      </c>
      <c r="E38">
        <f t="shared" si="3"/>
        <v>0.93584441216254433</v>
      </c>
      <c r="G38">
        <f t="shared" si="4"/>
        <v>4.9166550678172855E-2</v>
      </c>
      <c r="H38">
        <f t="shared" si="5"/>
        <v>0.1101678295549303</v>
      </c>
      <c r="I38">
        <f t="shared" si="6"/>
        <v>-1.15648087433911</v>
      </c>
      <c r="J38">
        <f t="shared" si="7"/>
        <v>-6.3905573395052633</v>
      </c>
      <c r="K38">
        <f t="shared" si="8"/>
        <v>7.3905573395052633</v>
      </c>
    </row>
    <row r="39" spans="1:11" x14ac:dyDescent="0.35">
      <c r="A39">
        <v>382</v>
      </c>
      <c r="B39">
        <f t="shared" si="0"/>
        <v>2.2135388747350766</v>
      </c>
      <c r="C39">
        <f t="shared" si="1"/>
        <v>0.95215861598706741</v>
      </c>
      <c r="D39">
        <f t="shared" si="2"/>
        <v>2.3008222687603888</v>
      </c>
      <c r="E39">
        <f t="shared" si="3"/>
        <v>0.96320013653799963</v>
      </c>
      <c r="G39">
        <f t="shared" si="4"/>
        <v>2.7511404435914443E-2</v>
      </c>
      <c r="H39">
        <f t="shared" si="5"/>
        <v>6.3298851971025291E-2</v>
      </c>
      <c r="I39">
        <f t="shared" si="6"/>
        <v>-1.0819495155820757</v>
      </c>
      <c r="J39">
        <f t="shared" si="7"/>
        <v>-12.202634669615096</v>
      </c>
      <c r="K39">
        <f t="shared" si="8"/>
        <v>13.202634669615096</v>
      </c>
    </row>
    <row r="40" spans="1:11" x14ac:dyDescent="0.35">
      <c r="A40">
        <v>383</v>
      </c>
      <c r="B40">
        <f t="shared" si="0"/>
        <v>2.2701503987822371</v>
      </c>
      <c r="C40">
        <f t="shared" si="1"/>
        <v>0.97850302759815555</v>
      </c>
      <c r="D40">
        <f t="shared" si="2"/>
        <v>2.362222599298661</v>
      </c>
      <c r="E40">
        <f t="shared" si="3"/>
        <v>0.99118199790435091</v>
      </c>
      <c r="G40">
        <f t="shared" si="4"/>
        <v>6.4316126646296453E-3</v>
      </c>
      <c r="H40">
        <f t="shared" si="5"/>
        <v>1.5192900786323628E-2</v>
      </c>
      <c r="I40">
        <f t="shared" si="6"/>
        <v>-1.0180716993127867</v>
      </c>
      <c r="J40">
        <f t="shared" si="7"/>
        <v>-55.335139363039538</v>
      </c>
      <c r="K40">
        <f t="shared" si="8"/>
        <v>56.335139363039538</v>
      </c>
    </row>
    <row r="41" spans="1:11" x14ac:dyDescent="0.35">
      <c r="A41">
        <v>383.8</v>
      </c>
      <c r="B41">
        <f t="shared" si="0"/>
        <v>2.3162608271736134</v>
      </c>
      <c r="C41">
        <f t="shared" si="1"/>
        <v>1</v>
      </c>
      <c r="D41">
        <f t="shared" si="2"/>
        <v>2.4122812465228569</v>
      </c>
      <c r="E41">
        <f t="shared" si="3"/>
        <v>1.0140249392241074</v>
      </c>
      <c r="G41">
        <f t="shared" si="4"/>
        <v>-1.0030306425866787E-2</v>
      </c>
      <c r="H41">
        <f t="shared" si="5"/>
        <v>-2.4195920087996155E-2</v>
      </c>
      <c r="I41">
        <f t="shared" si="6"/>
        <v>-0.97297649005022502</v>
      </c>
      <c r="J41">
        <f t="shared" si="7"/>
        <v>37.004815505408715</v>
      </c>
      <c r="K41">
        <f t="shared" si="8"/>
        <v>-36.004815505408715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liq-vap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ASARO FIORETTA</dc:creator>
  <cp:lastModifiedBy>ASARO FIORETTA</cp:lastModifiedBy>
  <dcterms:created xsi:type="dcterms:W3CDTF">2026-04-22T07:48:50Z</dcterms:created>
  <dcterms:modified xsi:type="dcterms:W3CDTF">2026-04-22T08:49:44Z</dcterms:modified>
</cp:coreProperties>
</file>