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7" documentId="11_BC628FA6197B320F82048433C2B615558D0F2396" xr6:coauthVersionLast="47" xr6:coauthVersionMax="47" xr10:uidLastSave="{E127FD88-9714-4D8A-81F9-B3D6D5A66F7B}"/>
  <bookViews>
    <workbookView xWindow="-110" yWindow="-110" windowWidth="19420" windowHeight="11500" activeTab="1" xr2:uid="{00000000-000D-0000-FFFF-FFFF00000000}"/>
  </bookViews>
  <sheets>
    <sheet name="C" sheetId="8" r:id="rId1"/>
    <sheet name="C (8)" sheetId="9" r:id="rId2"/>
    <sheet name="SNR (8)" sheetId="11" r:id="rId3"/>
    <sheet name="SNR (old)" sheetId="1" r:id="rId4"/>
    <sheet name="SNR (also old)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9" l="1"/>
  <c r="O3" i="9"/>
  <c r="O4" i="9"/>
  <c r="O5" i="9"/>
  <c r="O6" i="9"/>
  <c r="O7" i="9"/>
  <c r="O8" i="9"/>
  <c r="O9" i="9"/>
  <c r="O10" i="9"/>
  <c r="O11" i="9"/>
  <c r="J14" i="11"/>
  <c r="F14" i="11"/>
  <c r="D14" i="11"/>
  <c r="C14" i="11"/>
  <c r="C18" i="11"/>
  <c r="D18" i="11"/>
  <c r="E18" i="11"/>
  <c r="F18" i="11"/>
  <c r="G18" i="11"/>
  <c r="H18" i="11"/>
  <c r="I18" i="11"/>
  <c r="J18" i="11"/>
  <c r="N23" i="11" l="1"/>
  <c r="J23" i="11"/>
  <c r="I23" i="11"/>
  <c r="H23" i="11"/>
  <c r="G23" i="11"/>
  <c r="F23" i="11"/>
  <c r="E23" i="11"/>
  <c r="D23" i="11"/>
  <c r="C23" i="11"/>
  <c r="N22" i="11"/>
  <c r="J22" i="11"/>
  <c r="I22" i="11"/>
  <c r="H22" i="11"/>
  <c r="G22" i="11"/>
  <c r="F22" i="11"/>
  <c r="E22" i="11"/>
  <c r="D22" i="11"/>
  <c r="C22" i="11"/>
  <c r="N21" i="11"/>
  <c r="J21" i="11"/>
  <c r="I21" i="11"/>
  <c r="H21" i="11"/>
  <c r="G21" i="11"/>
  <c r="F21" i="11"/>
  <c r="E21" i="11"/>
  <c r="D21" i="11"/>
  <c r="C21" i="11"/>
  <c r="N20" i="11"/>
  <c r="J20" i="11"/>
  <c r="I20" i="11"/>
  <c r="H20" i="11"/>
  <c r="G20" i="11"/>
  <c r="F20" i="11"/>
  <c r="E20" i="11"/>
  <c r="D20" i="11"/>
  <c r="C20" i="11"/>
  <c r="N19" i="11"/>
  <c r="J19" i="11"/>
  <c r="I19" i="11"/>
  <c r="H19" i="11"/>
  <c r="G19" i="11"/>
  <c r="F19" i="11"/>
  <c r="E19" i="11"/>
  <c r="D19" i="11"/>
  <c r="C19" i="11"/>
  <c r="N18" i="11"/>
  <c r="N17" i="11"/>
  <c r="J17" i="11"/>
  <c r="I17" i="11"/>
  <c r="H17" i="11"/>
  <c r="G17" i="11"/>
  <c r="F17" i="11"/>
  <c r="E17" i="11"/>
  <c r="D17" i="11"/>
  <c r="C17" i="11"/>
  <c r="N16" i="11"/>
  <c r="J16" i="11"/>
  <c r="I16" i="11"/>
  <c r="H16" i="11"/>
  <c r="G16" i="11"/>
  <c r="F16" i="11"/>
  <c r="E16" i="11"/>
  <c r="D16" i="11"/>
  <c r="C16" i="11"/>
  <c r="N15" i="11"/>
  <c r="J15" i="11"/>
  <c r="I15" i="11"/>
  <c r="H15" i="11"/>
  <c r="G15" i="11"/>
  <c r="F15" i="11"/>
  <c r="E15" i="11"/>
  <c r="D15" i="11"/>
  <c r="C15" i="11"/>
  <c r="N14" i="11"/>
  <c r="I14" i="11"/>
  <c r="H14" i="11"/>
  <c r="G14" i="11"/>
  <c r="E14" i="11"/>
  <c r="W11" i="11"/>
  <c r="V11" i="11"/>
  <c r="U11" i="11"/>
  <c r="T11" i="11"/>
  <c r="S11" i="11"/>
  <c r="R11" i="11"/>
  <c r="Q11" i="11"/>
  <c r="P11" i="11"/>
  <c r="L11" i="11"/>
  <c r="K11" i="11"/>
  <c r="O11" i="11" s="1"/>
  <c r="W10" i="11"/>
  <c r="V10" i="11"/>
  <c r="U10" i="11"/>
  <c r="T10" i="11"/>
  <c r="S10" i="11"/>
  <c r="R10" i="11"/>
  <c r="Q10" i="11"/>
  <c r="P10" i="11"/>
  <c r="L10" i="11"/>
  <c r="K10" i="11"/>
  <c r="O10" i="11" s="1"/>
  <c r="W9" i="11"/>
  <c r="V9" i="11"/>
  <c r="U9" i="11"/>
  <c r="T9" i="11"/>
  <c r="S9" i="11"/>
  <c r="R9" i="11"/>
  <c r="Q9" i="11"/>
  <c r="P9" i="11"/>
  <c r="L9" i="11"/>
  <c r="K9" i="11"/>
  <c r="W8" i="11"/>
  <c r="V8" i="11"/>
  <c r="U8" i="11"/>
  <c r="T8" i="11"/>
  <c r="S8" i="11"/>
  <c r="R8" i="11"/>
  <c r="Q8" i="11"/>
  <c r="P8" i="11"/>
  <c r="L8" i="11"/>
  <c r="K8" i="11"/>
  <c r="O8" i="11" s="1"/>
  <c r="W7" i="11"/>
  <c r="V7" i="11"/>
  <c r="U7" i="11"/>
  <c r="T7" i="11"/>
  <c r="S7" i="11"/>
  <c r="R7" i="11"/>
  <c r="Q7" i="11"/>
  <c r="P7" i="11"/>
  <c r="L7" i="11"/>
  <c r="K7" i="11"/>
  <c r="O7" i="11" s="1"/>
  <c r="W6" i="11"/>
  <c r="V6" i="11"/>
  <c r="U6" i="11"/>
  <c r="T6" i="11"/>
  <c r="S6" i="11"/>
  <c r="R6" i="11"/>
  <c r="Q6" i="11"/>
  <c r="P6" i="11"/>
  <c r="L6" i="11"/>
  <c r="K6" i="11"/>
  <c r="W5" i="11"/>
  <c r="V5" i="11"/>
  <c r="U5" i="11"/>
  <c r="T5" i="11"/>
  <c r="S5" i="11"/>
  <c r="R5" i="11"/>
  <c r="Q5" i="11"/>
  <c r="P5" i="11"/>
  <c r="L5" i="11"/>
  <c r="K5" i="11"/>
  <c r="O5" i="11" s="1"/>
  <c r="W4" i="11"/>
  <c r="V4" i="11"/>
  <c r="U4" i="11"/>
  <c r="T4" i="11"/>
  <c r="S4" i="11"/>
  <c r="R4" i="11"/>
  <c r="Q4" i="11"/>
  <c r="P4" i="11"/>
  <c r="L4" i="11"/>
  <c r="K4" i="11"/>
  <c r="O4" i="11" s="1"/>
  <c r="W3" i="11"/>
  <c r="V3" i="11"/>
  <c r="U3" i="11"/>
  <c r="T3" i="11"/>
  <c r="S3" i="11"/>
  <c r="R3" i="11"/>
  <c r="Q3" i="11"/>
  <c r="P3" i="11"/>
  <c r="L3" i="11"/>
  <c r="K3" i="11"/>
  <c r="O3" i="11" s="1"/>
  <c r="W2" i="11"/>
  <c r="V2" i="11"/>
  <c r="U2" i="11"/>
  <c r="T2" i="11"/>
  <c r="S2" i="11"/>
  <c r="R2" i="11"/>
  <c r="Q2" i="11"/>
  <c r="P2" i="11"/>
  <c r="L2" i="11"/>
  <c r="M2" i="11" s="1"/>
  <c r="K2" i="11"/>
  <c r="O2" i="11" s="1"/>
  <c r="L2" i="9"/>
  <c r="P21" i="11" l="1"/>
  <c r="Q21" i="11"/>
  <c r="R21" i="11"/>
  <c r="W22" i="11"/>
  <c r="R14" i="11"/>
  <c r="W15" i="11"/>
  <c r="U14" i="11"/>
  <c r="V21" i="11"/>
  <c r="R23" i="11"/>
  <c r="V14" i="11"/>
  <c r="R16" i="11"/>
  <c r="W17" i="11"/>
  <c r="T21" i="11"/>
  <c r="P22" i="11"/>
  <c r="Q22" i="11"/>
  <c r="V23" i="11"/>
  <c r="V16" i="11"/>
  <c r="M2" i="9"/>
  <c r="X9" i="11"/>
  <c r="P14" i="11"/>
  <c r="Q14" i="11"/>
  <c r="M8" i="11"/>
  <c r="S14" i="11"/>
  <c r="L16" i="11"/>
  <c r="U16" i="11" s="1"/>
  <c r="L20" i="11"/>
  <c r="Q20" i="11" s="1"/>
  <c r="M3" i="11"/>
  <c r="X3" i="11"/>
  <c r="M10" i="11"/>
  <c r="X10" i="11"/>
  <c r="M9" i="11"/>
  <c r="M6" i="11"/>
  <c r="O6" i="11"/>
  <c r="M4" i="11"/>
  <c r="X5" i="11"/>
  <c r="X6" i="11"/>
  <c r="X8" i="11"/>
  <c r="M11" i="11"/>
  <c r="L17" i="11"/>
  <c r="L21" i="11"/>
  <c r="W21" i="11" s="1"/>
  <c r="X2" i="11"/>
  <c r="X4" i="11"/>
  <c r="M5" i="11"/>
  <c r="M7" i="11"/>
  <c r="X11" i="11"/>
  <c r="L14" i="11"/>
  <c r="L18" i="11"/>
  <c r="L22" i="11"/>
  <c r="X7" i="11"/>
  <c r="O9" i="11"/>
  <c r="L15" i="11"/>
  <c r="V15" i="11" s="1"/>
  <c r="L19" i="11"/>
  <c r="V19" i="11" s="1"/>
  <c r="L23" i="11"/>
  <c r="P23" i="11" s="1"/>
  <c r="K14" i="11"/>
  <c r="O14" i="11" s="1"/>
  <c r="K15" i="11"/>
  <c r="O15" i="11" s="1"/>
  <c r="K16" i="11"/>
  <c r="O16" i="11" s="1"/>
  <c r="K17" i="11"/>
  <c r="O17" i="11" s="1"/>
  <c r="K18" i="11"/>
  <c r="K19" i="11"/>
  <c r="O19" i="11" s="1"/>
  <c r="K20" i="11"/>
  <c r="K21" i="11"/>
  <c r="K22" i="11"/>
  <c r="O22" i="11" s="1"/>
  <c r="K23" i="11"/>
  <c r="X10" i="9"/>
  <c r="X2" i="9"/>
  <c r="P3" i="9"/>
  <c r="Q3" i="9"/>
  <c r="R3" i="9"/>
  <c r="S3" i="9"/>
  <c r="T3" i="9"/>
  <c r="X3" i="9" s="1"/>
  <c r="U3" i="9"/>
  <c r="V3" i="9"/>
  <c r="W3" i="9"/>
  <c r="P4" i="9"/>
  <c r="Q4" i="9"/>
  <c r="X4" i="9" s="1"/>
  <c r="R4" i="9"/>
  <c r="S4" i="9"/>
  <c r="T4" i="9"/>
  <c r="U4" i="9"/>
  <c r="V4" i="9"/>
  <c r="W4" i="9"/>
  <c r="P5" i="9"/>
  <c r="Q5" i="9"/>
  <c r="R5" i="9"/>
  <c r="S5" i="9"/>
  <c r="T5" i="9"/>
  <c r="X5" i="9" s="1"/>
  <c r="U5" i="9"/>
  <c r="V5" i="9"/>
  <c r="W5" i="9"/>
  <c r="P6" i="9"/>
  <c r="X6" i="9" s="1"/>
  <c r="Q6" i="9"/>
  <c r="R6" i="9"/>
  <c r="S6" i="9"/>
  <c r="T6" i="9"/>
  <c r="U6" i="9"/>
  <c r="V6" i="9"/>
  <c r="W6" i="9"/>
  <c r="P7" i="9"/>
  <c r="X7" i="9" s="1"/>
  <c r="Q7" i="9"/>
  <c r="R7" i="9"/>
  <c r="S7" i="9"/>
  <c r="T7" i="9"/>
  <c r="U7" i="9"/>
  <c r="V7" i="9"/>
  <c r="W7" i="9"/>
  <c r="P8" i="9"/>
  <c r="X8" i="9" s="1"/>
  <c r="Q8" i="9"/>
  <c r="R8" i="9"/>
  <c r="S8" i="9"/>
  <c r="T8" i="9"/>
  <c r="U8" i="9"/>
  <c r="V8" i="9"/>
  <c r="W8" i="9"/>
  <c r="P9" i="9"/>
  <c r="Q9" i="9"/>
  <c r="R9" i="9"/>
  <c r="S9" i="9"/>
  <c r="T9" i="9"/>
  <c r="X9" i="9" s="1"/>
  <c r="U9" i="9"/>
  <c r="V9" i="9"/>
  <c r="W9" i="9"/>
  <c r="P10" i="9"/>
  <c r="Q10" i="9"/>
  <c r="R10" i="9"/>
  <c r="S10" i="9"/>
  <c r="T10" i="9"/>
  <c r="U10" i="9"/>
  <c r="V10" i="9"/>
  <c r="W10" i="9"/>
  <c r="P11" i="9"/>
  <c r="Q11" i="9"/>
  <c r="R11" i="9"/>
  <c r="S11" i="9"/>
  <c r="T11" i="9"/>
  <c r="X11" i="9" s="1"/>
  <c r="U11" i="9"/>
  <c r="V11" i="9"/>
  <c r="W11" i="9"/>
  <c r="S2" i="9"/>
  <c r="Q2" i="9"/>
  <c r="R2" i="9"/>
  <c r="T2" i="9"/>
  <c r="U2" i="9"/>
  <c r="V2" i="9"/>
  <c r="W2" i="9"/>
  <c r="P2" i="9"/>
  <c r="L3" i="9"/>
  <c r="L4" i="9"/>
  <c r="L5" i="9"/>
  <c r="L6" i="9"/>
  <c r="L7" i="9"/>
  <c r="M7" i="9" s="1"/>
  <c r="L8" i="9"/>
  <c r="M8" i="9" s="1"/>
  <c r="L9" i="9"/>
  <c r="M9" i="9" s="1"/>
  <c r="L10" i="9"/>
  <c r="M10" i="9" s="1"/>
  <c r="L11" i="9"/>
  <c r="M11" i="9" s="1"/>
  <c r="K3" i="9"/>
  <c r="K4" i="9"/>
  <c r="K5" i="9"/>
  <c r="K6" i="9"/>
  <c r="K7" i="9"/>
  <c r="K8" i="9"/>
  <c r="K9" i="9"/>
  <c r="K10" i="9"/>
  <c r="K11" i="9"/>
  <c r="K2" i="9"/>
  <c r="G3" i="8"/>
  <c r="G4" i="8"/>
  <c r="G5" i="8"/>
  <c r="G6" i="8"/>
  <c r="G7" i="8"/>
  <c r="G8" i="8"/>
  <c r="G9" i="8"/>
  <c r="G10" i="8"/>
  <c r="G11" i="8"/>
  <c r="G2" i="8"/>
  <c r="H9" i="3"/>
  <c r="H8" i="3"/>
  <c r="H7" i="3"/>
  <c r="H6" i="3"/>
  <c r="H5" i="3"/>
  <c r="H4" i="3"/>
  <c r="H3" i="3"/>
  <c r="H2" i="3"/>
  <c r="H10" i="3" s="1"/>
  <c r="H1" i="3"/>
  <c r="H2" i="1"/>
  <c r="H10" i="1" s="1"/>
  <c r="H3" i="1"/>
  <c r="H4" i="1"/>
  <c r="H5" i="1"/>
  <c r="H6" i="1"/>
  <c r="H7" i="1"/>
  <c r="H8" i="1"/>
  <c r="H9" i="1"/>
  <c r="H1" i="1"/>
  <c r="L2" i="1" l="1"/>
  <c r="U21" i="11"/>
  <c r="P15" i="11"/>
  <c r="M5" i="9"/>
  <c r="M3" i="9"/>
  <c r="R17" i="11"/>
  <c r="S17" i="11"/>
  <c r="V17" i="11"/>
  <c r="W19" i="11"/>
  <c r="P19" i="11"/>
  <c r="Q19" i="11"/>
  <c r="U19" i="11"/>
  <c r="Q17" i="11"/>
  <c r="S19" i="11"/>
  <c r="S22" i="11"/>
  <c r="T22" i="11"/>
  <c r="U17" i="11"/>
  <c r="T17" i="11"/>
  <c r="V22" i="11"/>
  <c r="M6" i="9"/>
  <c r="M4" i="9"/>
  <c r="Q23" i="11"/>
  <c r="X23" i="11" s="1"/>
  <c r="T23" i="11"/>
  <c r="W23" i="11"/>
  <c r="U23" i="11"/>
  <c r="P20" i="11"/>
  <c r="U20" i="11"/>
  <c r="V20" i="11"/>
  <c r="W20" i="11"/>
  <c r="W16" i="11"/>
  <c r="P16" i="11"/>
  <c r="X16" i="11" s="1"/>
  <c r="S16" i="11"/>
  <c r="Q16" i="11"/>
  <c r="Q15" i="11"/>
  <c r="R15" i="11"/>
  <c r="S15" i="11"/>
  <c r="U15" i="11"/>
  <c r="T15" i="11"/>
  <c r="P17" i="11"/>
  <c r="H11" i="3"/>
  <c r="H11" i="1"/>
  <c r="L1" i="1" s="1"/>
  <c r="O21" i="11"/>
  <c r="S23" i="11"/>
  <c r="R22" i="11"/>
  <c r="X22" i="11" s="1"/>
  <c r="U22" i="11"/>
  <c r="L1" i="3"/>
  <c r="T20" i="11"/>
  <c r="T16" i="11"/>
  <c r="S20" i="11"/>
  <c r="O20" i="11"/>
  <c r="T14" i="11"/>
  <c r="X14" i="11" s="1"/>
  <c r="W14" i="11"/>
  <c r="R19" i="11"/>
  <c r="R20" i="11"/>
  <c r="S21" i="11"/>
  <c r="X21" i="11" s="1"/>
  <c r="T19" i="11"/>
  <c r="W18" i="11"/>
  <c r="V18" i="11"/>
  <c r="P18" i="11"/>
  <c r="U18" i="11"/>
  <c r="Q18" i="11"/>
  <c r="R18" i="11"/>
  <c r="S18" i="11"/>
  <c r="T18" i="11"/>
  <c r="O18" i="11"/>
  <c r="O23" i="11"/>
  <c r="L2" i="3"/>
  <c r="X15" i="11" l="1"/>
  <c r="X17" i="11"/>
  <c r="X20" i="11"/>
  <c r="X19" i="11"/>
  <c r="X18" i="11"/>
</calcChain>
</file>

<file path=xl/sharedStrings.xml><?xml version="1.0" encoding="utf-8"?>
<sst xmlns="http://schemas.openxmlformats.org/spreadsheetml/2006/main" count="50" uniqueCount="21">
  <si>
    <t>AN2</t>
  </si>
  <si>
    <t>AN1</t>
  </si>
  <si>
    <t>Sigma(AN1)</t>
  </si>
  <si>
    <t>Average(AN1)</t>
  </si>
  <si>
    <t>SNR</t>
  </si>
  <si>
    <t>C</t>
  </si>
  <si>
    <t>I (mA)</t>
  </si>
  <si>
    <t>Area</t>
  </si>
  <si>
    <t>N2</t>
  </si>
  <si>
    <t>N1</t>
  </si>
  <si>
    <t>Sigma N1</t>
  </si>
  <si>
    <t>Sigma N2</t>
  </si>
  <si>
    <t>Av (N1)</t>
  </si>
  <si>
    <t>Sigma (N1)</t>
  </si>
  <si>
    <t>Err % (N1)</t>
  </si>
  <si>
    <t>Av C</t>
  </si>
  <si>
    <t>sigma ( c )</t>
  </si>
  <si>
    <t>Av (AN1)</t>
  </si>
  <si>
    <t>Sigma (AN1)</t>
  </si>
  <si>
    <t>Av SNR</t>
  </si>
  <si>
    <t>sigma ( SNR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</si>
</sst>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0" fillId="2" borderId="0" xfId="0" applyNumberFormat="1" applyFill="1"/>
    <xf numFmtId="0" fontId="0" fillId="2" borderId="0" xfId="0" applyFill="1"/>
    <xf numFmtId="1" fontId="0" fillId="3" borderId="0" xfId="0" applyNumberFormat="1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4" borderId="0" xfId="0" applyFill="1"/>
    <xf numFmtId="165" fontId="0" fillId="4" borderId="0" xfId="0" applyNumberFormat="1" applyFill="1"/>
    <xf numFmtId="2" fontId="0" fillId="4" borderId="0" xfId="0" applyNumberFormat="1" applyFill="1"/>
    <xf numFmtId="165" fontId="0" fillId="0" borderId="0" xfId="0" applyNumberFormat="1"/>
    <xf numFmtId="0" fontId="0" fillId="5" borderId="0" xfId="0" applyFill="1"/>
    <xf numFmtId="165" fontId="0" fillId="5" borderId="0" xfId="0" applyNumberFormat="1" applyFill="1"/>
    <xf numFmtId="2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'C'!$G$1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'C'!$A$2:$A$11</c:f>
              <c:numCache>
                <c:formatCode>General</c:formatCode>
                <c:ptCount val="10"/>
                <c:pt idx="0">
                  <c:v>2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</c:numCache>
            </c:numRef>
          </c:xVal>
          <c:yVal>
            <c:numRef>
              <c:f>'C'!$G$2:$G$11</c:f>
              <c:numCache>
                <c:formatCode>0.00</c:formatCode>
                <c:ptCount val="10"/>
                <c:pt idx="0">
                  <c:v>1.6723281944081425</c:v>
                </c:pt>
                <c:pt idx="1">
                  <c:v>1.9861370301253032</c:v>
                </c:pt>
                <c:pt idx="2">
                  <c:v>1.8679465559735478</c:v>
                </c:pt>
                <c:pt idx="3">
                  <c:v>2.0742637644046082</c:v>
                </c:pt>
                <c:pt idx="4">
                  <c:v>2.1070105989018093</c:v>
                </c:pt>
                <c:pt idx="5">
                  <c:v>1.9431038862077699</c:v>
                </c:pt>
                <c:pt idx="6">
                  <c:v>1.9458222052651635</c:v>
                </c:pt>
                <c:pt idx="7">
                  <c:v>1.8894242962211405</c:v>
                </c:pt>
                <c:pt idx="8">
                  <c:v>2.0113851992409901</c:v>
                </c:pt>
                <c:pt idx="9">
                  <c:v>1.987593366248898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57-4613-B927-DDFCD509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298960"/>
        <c:axId val="456300272"/>
      </c:scatterChart>
      <c:valAx>
        <c:axId val="45629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300272"/>
        <c:crosses val="autoZero"/>
        <c:crossBetween val="midCat"/>
      </c:valAx>
      <c:valAx>
        <c:axId val="45630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298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 (8)'!$O$1</c:f>
              <c:strCache>
                <c:ptCount val="1"/>
                <c:pt idx="0">
                  <c:v>Av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 (8)'!$X$2:$X$11</c:f>
                <c:numCache>
                  <c:formatCode>General</c:formatCode>
                  <c:ptCount val="10"/>
                  <c:pt idx="0">
                    <c:v>0.21402042039304184</c:v>
                  </c:pt>
                  <c:pt idx="1">
                    <c:v>0.2030501414564182</c:v>
                  </c:pt>
                  <c:pt idx="2">
                    <c:v>0.10791474095516762</c:v>
                  </c:pt>
                  <c:pt idx="3">
                    <c:v>8.8340215074868972E-2</c:v>
                  </c:pt>
                  <c:pt idx="4">
                    <c:v>5.2937011722578434E-2</c:v>
                  </c:pt>
                  <c:pt idx="5">
                    <c:v>7.6205329647248021E-2</c:v>
                  </c:pt>
                  <c:pt idx="6">
                    <c:v>6.674384635461876E-2</c:v>
                  </c:pt>
                  <c:pt idx="7">
                    <c:v>5.5206330896644298E-2</c:v>
                  </c:pt>
                  <c:pt idx="8">
                    <c:v>5.9916513533472826E-2</c:v>
                  </c:pt>
                  <c:pt idx="9">
                    <c:v>4.7778717300129121E-2</c:v>
                  </c:pt>
                </c:numCache>
              </c:numRef>
            </c:plus>
            <c:minus>
              <c:numRef>
                <c:f>'C (8)'!$X$2:$X$11</c:f>
                <c:numCache>
                  <c:formatCode>General</c:formatCode>
                  <c:ptCount val="10"/>
                  <c:pt idx="0">
                    <c:v>0.21402042039304184</c:v>
                  </c:pt>
                  <c:pt idx="1">
                    <c:v>0.2030501414564182</c:v>
                  </c:pt>
                  <c:pt idx="2">
                    <c:v>0.10791474095516762</c:v>
                  </c:pt>
                  <c:pt idx="3">
                    <c:v>8.8340215074868972E-2</c:v>
                  </c:pt>
                  <c:pt idx="4">
                    <c:v>5.2937011722578434E-2</c:v>
                  </c:pt>
                  <c:pt idx="5">
                    <c:v>7.6205329647248021E-2</c:v>
                  </c:pt>
                  <c:pt idx="6">
                    <c:v>6.674384635461876E-2</c:v>
                  </c:pt>
                  <c:pt idx="7">
                    <c:v>5.5206330896644298E-2</c:v>
                  </c:pt>
                  <c:pt idx="8">
                    <c:v>5.9916513533472826E-2</c:v>
                  </c:pt>
                  <c:pt idx="9">
                    <c:v>4.7778717300129121E-2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 (8)'!$A$2:$A$11</c:f>
              <c:numCache>
                <c:formatCode>General</c:formatCode>
                <c:ptCount val="10"/>
                <c:pt idx="0">
                  <c:v>2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</c:numCache>
            </c:numRef>
          </c:xVal>
          <c:yVal>
            <c:numRef>
              <c:f>'C (8)'!$O$2:$O$11</c:f>
              <c:numCache>
                <c:formatCode>0.00</c:formatCode>
                <c:ptCount val="10"/>
                <c:pt idx="0">
                  <c:v>1.595188284518827</c:v>
                </c:pt>
                <c:pt idx="1">
                  <c:v>2.0089955022488835</c:v>
                </c:pt>
                <c:pt idx="2">
                  <c:v>1.8472566859663653</c:v>
                </c:pt>
                <c:pt idx="3">
                  <c:v>1.9675703390373473</c:v>
                </c:pt>
                <c:pt idx="4">
                  <c:v>2.0851294823897608</c:v>
                </c:pt>
                <c:pt idx="5">
                  <c:v>1.8043654515682763</c:v>
                </c:pt>
                <c:pt idx="6">
                  <c:v>1.8771874005727063</c:v>
                </c:pt>
                <c:pt idx="7">
                  <c:v>1.9205172085947892</c:v>
                </c:pt>
                <c:pt idx="8">
                  <c:v>1.913671114487878</c:v>
                </c:pt>
                <c:pt idx="9">
                  <c:v>1.9224069675376012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31-4262-A9F8-B91DA4794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674904"/>
        <c:axId val="453675560"/>
      </c:scatterChart>
      <c:valAx>
        <c:axId val="45367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675560"/>
        <c:crosses val="autoZero"/>
        <c:crossBetween val="midCat"/>
      </c:valAx>
      <c:valAx>
        <c:axId val="4536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67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'SNR (8)'!$B$25</c:f>
              <c:strCache>
                <c:ptCount val="1"/>
                <c:pt idx="0">
                  <c:v>SNR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'SNR (8)'!$A$26:$A$35</c:f>
              <c:numCache>
                <c:formatCode>General</c:formatCode>
                <c:ptCount val="10"/>
                <c:pt idx="0">
                  <c:v>2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</c:numCache>
            </c:numRef>
          </c:xVal>
          <c:yVal>
            <c:numRef>
              <c:f>'SNR (8)'!$B$26:$B$35</c:f>
              <c:numCache>
                <c:formatCode>0.0</c:formatCode>
                <c:ptCount val="10"/>
                <c:pt idx="0">
                  <c:v>7.3359468170427151</c:v>
                </c:pt>
                <c:pt idx="1">
                  <c:v>9.7034739159382166</c:v>
                </c:pt>
                <c:pt idx="2">
                  <c:v>16.814539422477296</c:v>
                </c:pt>
                <c:pt idx="3">
                  <c:v>21.83329840118402</c:v>
                </c:pt>
                <c:pt idx="4">
                  <c:v>34</c:v>
                </c:pt>
                <c:pt idx="5">
                  <c:v>23.240135909798145</c:v>
                </c:pt>
                <c:pt idx="6">
                  <c:v>27.594723227459749</c:v>
                </c:pt>
                <c:pt idx="7">
                  <c:v>34.121028196954988</c:v>
                </c:pt>
                <c:pt idx="8">
                  <c:v>31.329835855542566</c:v>
                </c:pt>
                <c:pt idx="9">
                  <c:v>39.464585420542527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26-4B41-B235-6D61FAEDB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442992"/>
        <c:axId val="449446928"/>
      </c:scatterChart>
      <c:valAx>
        <c:axId val="44944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446928"/>
        <c:crosses val="autoZero"/>
        <c:crossBetween val="midCat"/>
      </c:valAx>
      <c:valAx>
        <c:axId val="44944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44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461962</xdr:colOff>
      <xdr:row>5</xdr:row>
      <xdr:rowOff>100012</xdr:rowOff>
    </xdr:from>
    <xdr:to>
      <xdr:col>17</xdr:col>
      <xdr:colOff>157162</xdr:colOff>
      <xdr:row>19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471487</xdr:colOff>
      <xdr:row>12</xdr:row>
      <xdr:rowOff>14287</xdr:rowOff>
    </xdr:from>
    <xdr:to>
      <xdr:col>23</xdr:col>
      <xdr:colOff>576262</xdr:colOff>
      <xdr:row>26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23</xdr:row>
      <xdr:rowOff>104775</xdr:rowOff>
    </xdr:from>
    <xdr:to>
      <xdr:col>12</xdr:col>
      <xdr:colOff>47625</xdr:colOff>
      <xdr:row>37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workbookViewId="0">
      <selection activeCell="A2" sqref="A2:A11"/>
    </sheetView>
  </sheetViews>
  <sheetFormatPr defaultRowHeight="14.5" x14ac:dyDescent="0.35"/>
  <sheetData>
    <row r="1" spans="1:7" x14ac:dyDescent="0.35">
      <c r="A1" t="s">
        <v>6</v>
      </c>
      <c r="B1" t="s">
        <v>7</v>
      </c>
      <c r="C1" t="s">
        <v>9</v>
      </c>
      <c r="D1" t="s">
        <v>8</v>
      </c>
      <c r="E1" t="s">
        <v>10</v>
      </c>
      <c r="F1" t="s">
        <v>11</v>
      </c>
      <c r="G1" s="3" t="s">
        <v>5</v>
      </c>
    </row>
    <row r="2" spans="1:7" x14ac:dyDescent="0.35">
      <c r="A2">
        <v>2</v>
      </c>
      <c r="B2">
        <v>9689</v>
      </c>
      <c r="C2">
        <v>0.76539999999999997</v>
      </c>
      <c r="D2">
        <v>0.75260000000000005</v>
      </c>
      <c r="E2">
        <v>2.7699999999999999E-2</v>
      </c>
      <c r="F2">
        <v>2.4299999999999999E-2</v>
      </c>
      <c r="G2" s="2">
        <f>100*(C2-D2)/C2</f>
        <v>1.6723281944081425</v>
      </c>
    </row>
    <row r="3" spans="1:7" x14ac:dyDescent="0.35">
      <c r="A3">
        <v>2.5</v>
      </c>
      <c r="B3">
        <v>9689</v>
      </c>
      <c r="C3">
        <v>0.75019999999999998</v>
      </c>
      <c r="D3">
        <v>0.73529999999999995</v>
      </c>
      <c r="E3">
        <v>2.2700000000000001E-2</v>
      </c>
      <c r="F3">
        <v>2.23E-2</v>
      </c>
      <c r="G3" s="2">
        <f t="shared" ref="G3:G11" si="0">100*(C3-D3)/C3</f>
        <v>1.9861370301253032</v>
      </c>
    </row>
    <row r="4" spans="1:7" x14ac:dyDescent="0.35">
      <c r="A4">
        <v>5</v>
      </c>
      <c r="B4">
        <v>9689</v>
      </c>
      <c r="C4">
        <v>0.77090000000000003</v>
      </c>
      <c r="D4">
        <v>0.75649999999999995</v>
      </c>
      <c r="E4">
        <v>1.54E-2</v>
      </c>
      <c r="F4">
        <v>1.49E-2</v>
      </c>
      <c r="G4" s="2">
        <f t="shared" si="0"/>
        <v>1.8679465559735478</v>
      </c>
    </row>
    <row r="5" spans="1:7" x14ac:dyDescent="0.35">
      <c r="A5">
        <v>7.5</v>
      </c>
      <c r="B5">
        <v>9689</v>
      </c>
      <c r="C5">
        <v>0.78100000000000003</v>
      </c>
      <c r="D5">
        <v>0.76480000000000004</v>
      </c>
      <c r="E5">
        <v>1.18E-2</v>
      </c>
      <c r="F5">
        <v>1.1299999999999999E-2</v>
      </c>
      <c r="G5" s="2">
        <f t="shared" si="0"/>
        <v>2.0742637644046082</v>
      </c>
    </row>
    <row r="6" spans="1:7" x14ac:dyDescent="0.35">
      <c r="A6">
        <v>10</v>
      </c>
      <c r="B6">
        <v>9689</v>
      </c>
      <c r="C6">
        <v>0.78310000000000002</v>
      </c>
      <c r="D6">
        <v>0.76659999999999995</v>
      </c>
      <c r="E6">
        <v>1.01E-2</v>
      </c>
      <c r="F6">
        <v>9.9000000000000008E-3</v>
      </c>
      <c r="G6" s="2">
        <f t="shared" si="0"/>
        <v>2.1070105989018093</v>
      </c>
    </row>
    <row r="7" spans="1:7" x14ac:dyDescent="0.35">
      <c r="A7">
        <v>12.5</v>
      </c>
      <c r="B7">
        <v>9689</v>
      </c>
      <c r="C7">
        <v>0.78739999999999999</v>
      </c>
      <c r="D7">
        <v>0.77210000000000001</v>
      </c>
      <c r="E7">
        <v>8.8999999999999999E-3</v>
      </c>
      <c r="F7">
        <v>8.8000000000000005E-3</v>
      </c>
      <c r="G7" s="2">
        <f t="shared" si="0"/>
        <v>1.9431038862077699</v>
      </c>
    </row>
    <row r="8" spans="1:7" x14ac:dyDescent="0.35">
      <c r="A8">
        <v>15</v>
      </c>
      <c r="B8">
        <v>9689</v>
      </c>
      <c r="C8">
        <v>0.7863</v>
      </c>
      <c r="D8">
        <v>0.77100000000000002</v>
      </c>
      <c r="E8">
        <v>8.0999999999999996E-3</v>
      </c>
      <c r="F8">
        <v>7.9000000000000008E-3</v>
      </c>
      <c r="G8" s="2">
        <f t="shared" si="0"/>
        <v>1.9458222052651635</v>
      </c>
    </row>
    <row r="9" spans="1:7" x14ac:dyDescent="0.35">
      <c r="A9">
        <v>17.5</v>
      </c>
      <c r="B9">
        <v>9689</v>
      </c>
      <c r="C9">
        <v>0.78859999999999997</v>
      </c>
      <c r="D9">
        <v>0.77370000000000005</v>
      </c>
      <c r="E9">
        <v>7.6E-3</v>
      </c>
      <c r="F9">
        <v>7.4000000000000003E-3</v>
      </c>
      <c r="G9" s="2">
        <f t="shared" si="0"/>
        <v>1.8894242962211405</v>
      </c>
    </row>
    <row r="10" spans="1:7" x14ac:dyDescent="0.35">
      <c r="A10">
        <v>20</v>
      </c>
      <c r="B10">
        <v>9689</v>
      </c>
      <c r="C10">
        <v>0.79049999999999998</v>
      </c>
      <c r="D10">
        <v>0.77459999999999996</v>
      </c>
      <c r="E10">
        <v>7.1000000000000004E-3</v>
      </c>
      <c r="F10">
        <v>6.7000000000000002E-3</v>
      </c>
      <c r="G10" s="2">
        <f t="shared" si="0"/>
        <v>2.0113851992409901</v>
      </c>
    </row>
    <row r="11" spans="1:7" x14ac:dyDescent="0.35">
      <c r="A11">
        <v>22.5</v>
      </c>
      <c r="B11">
        <v>9689</v>
      </c>
      <c r="C11">
        <v>0.78990000000000005</v>
      </c>
      <c r="D11">
        <v>0.7742</v>
      </c>
      <c r="E11">
        <v>6.7000000000000002E-3</v>
      </c>
      <c r="F11">
        <v>6.4000000000000003E-3</v>
      </c>
      <c r="G11" s="2">
        <f t="shared" si="0"/>
        <v>1.987593366248898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3"/>
  <sheetViews>
    <sheetView tabSelected="1" topLeftCell="N1" zoomScale="158" workbookViewId="0">
      <selection activeCell="X2" sqref="X2"/>
    </sheetView>
  </sheetViews>
  <sheetFormatPr defaultRowHeight="14.5" x14ac:dyDescent="0.35"/>
  <cols>
    <col min="16" max="23" width="9.54296875" bestFit="1" customWidth="1"/>
  </cols>
  <sheetData>
    <row r="1" spans="1:24" x14ac:dyDescent="0.35">
      <c r="A1" t="s">
        <v>6</v>
      </c>
      <c r="B1" t="s">
        <v>7</v>
      </c>
      <c r="C1" s="17" t="s">
        <v>9</v>
      </c>
      <c r="D1" s="17"/>
      <c r="E1" s="17"/>
      <c r="F1" s="17"/>
      <c r="G1" s="17"/>
      <c r="H1" s="17"/>
      <c r="I1" s="17"/>
      <c r="J1" s="17"/>
      <c r="K1" s="3" t="s">
        <v>12</v>
      </c>
      <c r="L1" s="3" t="s">
        <v>13</v>
      </c>
      <c r="M1" s="3" t="s">
        <v>14</v>
      </c>
      <c r="N1" t="s">
        <v>8</v>
      </c>
      <c r="O1" s="3" t="s">
        <v>15</v>
      </c>
      <c r="P1" s="17" t="s">
        <v>5</v>
      </c>
      <c r="Q1" s="17"/>
      <c r="R1" s="17"/>
      <c r="S1" s="17"/>
      <c r="T1" s="17"/>
      <c r="U1" s="17"/>
      <c r="V1" s="17"/>
      <c r="W1" s="17"/>
      <c r="X1" s="3" t="s">
        <v>16</v>
      </c>
    </row>
    <row r="2" spans="1:24" x14ac:dyDescent="0.35">
      <c r="A2">
        <v>2</v>
      </c>
      <c r="B2">
        <v>9689</v>
      </c>
      <c r="C2">
        <v>0.76539999999999997</v>
      </c>
      <c r="D2">
        <v>0.76670000000000005</v>
      </c>
      <c r="E2">
        <v>0.76480000000000004</v>
      </c>
      <c r="F2">
        <v>0.7671</v>
      </c>
      <c r="G2">
        <v>0.7651</v>
      </c>
      <c r="H2">
        <v>0.76219999999999999</v>
      </c>
      <c r="I2">
        <v>0.76380000000000003</v>
      </c>
      <c r="J2">
        <v>0.76329999999999998</v>
      </c>
      <c r="K2" s="1">
        <f>AVERAGE(C2:J2)</f>
        <v>0.76480000000000004</v>
      </c>
      <c r="L2" s="1">
        <f>STDEVA(C2:J2)</f>
        <v>1.6630436812406092E-3</v>
      </c>
      <c r="M2" s="1">
        <f>100*L2/K2</f>
        <v>0.21744818007853151</v>
      </c>
      <c r="N2">
        <v>0.75260000000000005</v>
      </c>
      <c r="O2" s="2">
        <f>100*(K2-N2)/K2</f>
        <v>1.595188284518827</v>
      </c>
      <c r="P2" s="2">
        <f>100*(C2-$N2)/C2</f>
        <v>1.6723281944081425</v>
      </c>
      <c r="Q2" s="2">
        <f>100*(D2-$N2)/D2</f>
        <v>1.839050476066258</v>
      </c>
      <c r="R2" s="2">
        <f t="shared" ref="R2:W2" si="0">100*(E2-$N2)/E2</f>
        <v>1.595188284518827</v>
      </c>
      <c r="S2" s="2">
        <f>100*(F2-$N2)/F2</f>
        <v>1.8902359535914428</v>
      </c>
      <c r="T2" s="2">
        <f t="shared" si="0"/>
        <v>1.6337733629590845</v>
      </c>
      <c r="U2" s="2">
        <f t="shared" si="0"/>
        <v>1.2595119391235821</v>
      </c>
      <c r="V2" s="2">
        <f t="shared" si="0"/>
        <v>1.4663524482848898</v>
      </c>
      <c r="W2" s="2">
        <f t="shared" si="0"/>
        <v>1.4018079392113103</v>
      </c>
      <c r="X2" s="2">
        <f>_xlfn.STDEV.S(P2:W2)</f>
        <v>0.21402042039304184</v>
      </c>
    </row>
    <row r="3" spans="1:24" x14ac:dyDescent="0.35">
      <c r="A3">
        <v>2.5</v>
      </c>
      <c r="B3">
        <v>9689</v>
      </c>
      <c r="C3">
        <v>0.75019999999999998</v>
      </c>
      <c r="D3">
        <v>0.75180000000000002</v>
      </c>
      <c r="E3">
        <v>0.751</v>
      </c>
      <c r="F3">
        <v>0.74770000000000003</v>
      </c>
      <c r="G3">
        <v>0.75119999999999998</v>
      </c>
      <c r="H3">
        <v>0.74890000000000001</v>
      </c>
      <c r="I3">
        <v>0.75239999999999996</v>
      </c>
      <c r="J3">
        <v>0.74980000000000002</v>
      </c>
      <c r="K3" s="1">
        <f t="shared" ref="K3:K11" si="1">AVERAGE(C3:J3)</f>
        <v>0.75037500000000001</v>
      </c>
      <c r="L3" s="1">
        <f t="shared" ref="L3:L11" si="2">STDEVA(C3:J3)</f>
        <v>1.5535673234756769E-3</v>
      </c>
      <c r="M3" s="1">
        <f t="shared" ref="M3:M11" si="3">100*L3/K3</f>
        <v>0.20703879040155615</v>
      </c>
      <c r="N3">
        <v>0.73529999999999995</v>
      </c>
      <c r="O3" s="2">
        <f t="shared" ref="O3:O11" si="4">100*(K3-N3)/K3</f>
        <v>2.0089955022488835</v>
      </c>
      <c r="P3" s="2">
        <f t="shared" ref="P3:P11" si="5">100*(C3-$N3)/C3</f>
        <v>1.9861370301253032</v>
      </c>
      <c r="Q3" s="2">
        <f t="shared" ref="Q3:Q11" si="6">100*(D3-$N3)/D3</f>
        <v>2.1947326416600252</v>
      </c>
      <c r="R3" s="2">
        <f t="shared" ref="R3:R11" si="7">100*(E3-$N3)/E3</f>
        <v>2.0905459387483418</v>
      </c>
      <c r="S3" s="2">
        <f t="shared" ref="S3:S11" si="8">100*(F3-$N3)/F3</f>
        <v>1.6584191520663472</v>
      </c>
      <c r="T3" s="2">
        <f t="shared" ref="T3:T11" si="9">100*(G3-$N3)/G3</f>
        <v>2.1166134185303549</v>
      </c>
      <c r="U3" s="2">
        <f t="shared" ref="U3:U11" si="10">100*(H3-$N3)/H3</f>
        <v>1.8159967952997804</v>
      </c>
      <c r="V3" s="2">
        <f t="shared" ref="V3:V11" si="11">100*(I3-$N3)/I3</f>
        <v>2.2727272727272734</v>
      </c>
      <c r="W3" s="2">
        <f t="shared" ref="W3:W11" si="12">100*(J3-$N3)/J3</f>
        <v>1.9338490264070509</v>
      </c>
      <c r="X3" s="2">
        <f t="shared" ref="X3:X11" si="13">_xlfn.STDEV.S(P3:W3)</f>
        <v>0.2030501414564182</v>
      </c>
    </row>
    <row r="4" spans="1:24" x14ac:dyDescent="0.35">
      <c r="A4">
        <v>5</v>
      </c>
      <c r="B4">
        <v>9689</v>
      </c>
      <c r="C4">
        <v>0.77090000000000003</v>
      </c>
      <c r="D4">
        <v>0.77100000000000002</v>
      </c>
      <c r="E4">
        <v>0.76910000000000001</v>
      </c>
      <c r="F4">
        <v>0.77100000000000002</v>
      </c>
      <c r="G4">
        <v>0.77180000000000004</v>
      </c>
      <c r="H4">
        <v>0.77049999999999996</v>
      </c>
      <c r="I4">
        <v>0.77149999999999996</v>
      </c>
      <c r="J4">
        <v>0.77010000000000001</v>
      </c>
      <c r="K4" s="1">
        <f t="shared" si="1"/>
        <v>0.77073749999999996</v>
      </c>
      <c r="L4" s="1">
        <f t="shared" si="2"/>
        <v>8.467374361124546E-4</v>
      </c>
      <c r="M4" s="1">
        <f t="shared" si="3"/>
        <v>0.10986067709336249</v>
      </c>
      <c r="N4">
        <v>0.75649999999999995</v>
      </c>
      <c r="O4" s="2">
        <f t="shared" si="4"/>
        <v>1.8472566859663653</v>
      </c>
      <c r="P4" s="2">
        <f t="shared" si="5"/>
        <v>1.8679465559735478</v>
      </c>
      <c r="Q4" s="2">
        <f t="shared" si="6"/>
        <v>1.8806744487678428</v>
      </c>
      <c r="R4" s="2">
        <f t="shared" si="7"/>
        <v>1.638278507346256</v>
      </c>
      <c r="S4" s="2">
        <f t="shared" si="8"/>
        <v>1.8806744487678428</v>
      </c>
      <c r="T4" s="2">
        <f t="shared" si="9"/>
        <v>1.9823788546255623</v>
      </c>
      <c r="U4" s="2">
        <f t="shared" si="10"/>
        <v>1.8170019467878018</v>
      </c>
      <c r="V4" s="2">
        <f t="shared" si="11"/>
        <v>1.9442644199611165</v>
      </c>
      <c r="W4" s="2">
        <f t="shared" si="12"/>
        <v>1.7660044150110448</v>
      </c>
      <c r="X4" s="2">
        <f t="shared" si="13"/>
        <v>0.10791474095516762</v>
      </c>
    </row>
    <row r="5" spans="1:24" x14ac:dyDescent="0.35">
      <c r="A5">
        <v>7.5</v>
      </c>
      <c r="B5">
        <v>9689</v>
      </c>
      <c r="C5">
        <v>0.78100000000000003</v>
      </c>
      <c r="D5">
        <v>0.78120000000000001</v>
      </c>
      <c r="E5">
        <v>0.78</v>
      </c>
      <c r="F5">
        <v>0.77990000000000004</v>
      </c>
      <c r="G5">
        <v>0.77900000000000003</v>
      </c>
      <c r="H5">
        <v>0.77969999999999995</v>
      </c>
      <c r="I5">
        <v>0.78010000000000002</v>
      </c>
      <c r="J5">
        <v>0.78029999999999999</v>
      </c>
      <c r="K5" s="1">
        <f t="shared" si="1"/>
        <v>0.7801499999999999</v>
      </c>
      <c r="L5" s="1">
        <f t="shared" si="2"/>
        <v>7.0305455996367476E-4</v>
      </c>
      <c r="M5" s="1">
        <f t="shared" si="3"/>
        <v>9.0117869635797584E-2</v>
      </c>
      <c r="N5">
        <v>0.76480000000000004</v>
      </c>
      <c r="O5" s="2">
        <f t="shared" si="4"/>
        <v>1.9675703390373473</v>
      </c>
      <c r="P5" s="2">
        <f t="shared" si="5"/>
        <v>2.0742637644046082</v>
      </c>
      <c r="Q5" s="2">
        <f t="shared" si="6"/>
        <v>2.0993343573988699</v>
      </c>
      <c r="R5" s="2">
        <f t="shared" si="7"/>
        <v>1.9487179487179476</v>
      </c>
      <c r="S5" s="2">
        <f t="shared" si="8"/>
        <v>1.9361456596999618</v>
      </c>
      <c r="T5" s="2">
        <f t="shared" si="9"/>
        <v>1.8228498074454416</v>
      </c>
      <c r="U5" s="2">
        <f t="shared" si="10"/>
        <v>1.9109914069513805</v>
      </c>
      <c r="V5" s="2">
        <f t="shared" si="11"/>
        <v>1.9612870144853198</v>
      </c>
      <c r="W5" s="2">
        <f t="shared" si="12"/>
        <v>1.9864154812251644</v>
      </c>
      <c r="X5" s="2">
        <f t="shared" si="13"/>
        <v>8.8340215074868972E-2</v>
      </c>
    </row>
    <row r="6" spans="1:24" x14ac:dyDescent="0.35">
      <c r="A6">
        <v>10</v>
      </c>
      <c r="B6">
        <v>9689</v>
      </c>
      <c r="C6">
        <v>0.78310000000000002</v>
      </c>
      <c r="D6">
        <v>0.78239999999999998</v>
      </c>
      <c r="E6">
        <v>0.78369999999999995</v>
      </c>
      <c r="F6">
        <v>0.78269999999999995</v>
      </c>
      <c r="G6">
        <v>0.78259999999999996</v>
      </c>
      <c r="H6">
        <v>0.78290000000000004</v>
      </c>
      <c r="I6">
        <v>0.78269999999999995</v>
      </c>
      <c r="J6">
        <v>0.7833</v>
      </c>
      <c r="K6" s="1">
        <f t="shared" si="1"/>
        <v>0.78292499999999998</v>
      </c>
      <c r="L6" s="1">
        <f t="shared" si="2"/>
        <v>4.2342143815082866E-4</v>
      </c>
      <c r="M6" s="1">
        <f t="shared" si="3"/>
        <v>5.4081992291832387E-2</v>
      </c>
      <c r="N6">
        <v>0.76659999999999995</v>
      </c>
      <c r="O6" s="2">
        <f t="shared" si="4"/>
        <v>2.0851294823897608</v>
      </c>
      <c r="P6" s="2">
        <f t="shared" si="5"/>
        <v>2.1070105989018093</v>
      </c>
      <c r="Q6" s="2">
        <f t="shared" si="6"/>
        <v>2.0194274028629904</v>
      </c>
      <c r="R6" s="2">
        <f t="shared" si="7"/>
        <v>2.1819573816511428</v>
      </c>
      <c r="S6" s="2">
        <f t="shared" si="8"/>
        <v>2.0569822409607772</v>
      </c>
      <c r="T6" s="2">
        <f t="shared" si="9"/>
        <v>2.0444671607462324</v>
      </c>
      <c r="U6" s="2">
        <f t="shared" si="10"/>
        <v>2.0820028100651542</v>
      </c>
      <c r="V6" s="2">
        <f t="shared" si="11"/>
        <v>2.0569822409607772</v>
      </c>
      <c r="W6" s="2">
        <f t="shared" si="12"/>
        <v>2.1320056172603152</v>
      </c>
      <c r="X6" s="2">
        <f t="shared" si="13"/>
        <v>5.2937011722578434E-2</v>
      </c>
    </row>
    <row r="7" spans="1:24" x14ac:dyDescent="0.35">
      <c r="A7">
        <v>12.5</v>
      </c>
      <c r="B7">
        <v>9689</v>
      </c>
      <c r="C7">
        <v>0.78739999999999999</v>
      </c>
      <c r="D7">
        <v>0.78600000000000003</v>
      </c>
      <c r="E7">
        <v>0.78680000000000005</v>
      </c>
      <c r="F7">
        <v>0.78590000000000004</v>
      </c>
      <c r="G7">
        <v>0.78569999999999995</v>
      </c>
      <c r="H7">
        <v>0.78639999999999999</v>
      </c>
      <c r="I7">
        <v>0.78559999999999997</v>
      </c>
      <c r="J7">
        <v>0.78649999999999998</v>
      </c>
      <c r="K7" s="1">
        <f t="shared" si="1"/>
        <v>0.78628749999999992</v>
      </c>
      <c r="L7" s="1">
        <f t="shared" si="2"/>
        <v>6.1047405467274469E-4</v>
      </c>
      <c r="M7" s="1">
        <f t="shared" si="3"/>
        <v>7.7640055917554934E-2</v>
      </c>
      <c r="N7">
        <v>0.77210000000000001</v>
      </c>
      <c r="O7" s="2">
        <f t="shared" si="4"/>
        <v>1.8043654515682763</v>
      </c>
      <c r="P7" s="2">
        <f t="shared" si="5"/>
        <v>1.9431038862077699</v>
      </c>
      <c r="Q7" s="2">
        <f t="shared" si="6"/>
        <v>1.7684478371501302</v>
      </c>
      <c r="R7" s="2">
        <f t="shared" si="7"/>
        <v>1.8683274021352372</v>
      </c>
      <c r="S7" s="2">
        <f t="shared" si="8"/>
        <v>1.7559485939687025</v>
      </c>
      <c r="T7" s="2">
        <f t="shared" si="9"/>
        <v>1.730940562555676</v>
      </c>
      <c r="U7" s="2">
        <f t="shared" si="10"/>
        <v>1.8184130213631713</v>
      </c>
      <c r="V7" s="2">
        <f t="shared" si="11"/>
        <v>1.7184317718940882</v>
      </c>
      <c r="W7" s="2">
        <f t="shared" si="12"/>
        <v>1.8308963763509178</v>
      </c>
      <c r="X7" s="2">
        <f t="shared" si="13"/>
        <v>7.6205329647248021E-2</v>
      </c>
    </row>
    <row r="8" spans="1:24" x14ac:dyDescent="0.35">
      <c r="A8">
        <v>15</v>
      </c>
      <c r="B8">
        <v>9689</v>
      </c>
      <c r="C8">
        <v>0.7863</v>
      </c>
      <c r="D8">
        <v>0.78600000000000003</v>
      </c>
      <c r="E8">
        <v>0.78510000000000002</v>
      </c>
      <c r="F8">
        <v>0.7853</v>
      </c>
      <c r="G8">
        <v>0.78610000000000002</v>
      </c>
      <c r="H8">
        <v>0.78539999999999999</v>
      </c>
      <c r="I8">
        <v>0.7853</v>
      </c>
      <c r="J8">
        <v>0.78649999999999998</v>
      </c>
      <c r="K8" s="1">
        <f t="shared" si="1"/>
        <v>0.78575000000000006</v>
      </c>
      <c r="L8" s="1">
        <f t="shared" si="2"/>
        <v>5.3452248382484624E-4</v>
      </c>
      <c r="M8" s="1">
        <f t="shared" si="3"/>
        <v>6.8027042166700122E-2</v>
      </c>
      <c r="N8">
        <v>0.77100000000000002</v>
      </c>
      <c r="O8" s="2">
        <f t="shared" si="4"/>
        <v>1.8771874005727063</v>
      </c>
      <c r="P8" s="2">
        <f t="shared" si="5"/>
        <v>1.9458222052651635</v>
      </c>
      <c r="Q8" s="2">
        <f t="shared" si="6"/>
        <v>1.9083969465648871</v>
      </c>
      <c r="R8" s="2">
        <f t="shared" si="7"/>
        <v>1.7959495605655331</v>
      </c>
      <c r="S8" s="2">
        <f t="shared" si="8"/>
        <v>1.8209601426206519</v>
      </c>
      <c r="T8" s="2">
        <f t="shared" si="9"/>
        <v>1.920875206716703</v>
      </c>
      <c r="U8" s="2">
        <f t="shared" si="10"/>
        <v>1.8334606569900647</v>
      </c>
      <c r="V8" s="2">
        <f t="shared" si="11"/>
        <v>1.8209601426206519</v>
      </c>
      <c r="W8" s="2">
        <f t="shared" si="12"/>
        <v>1.9707565162110565</v>
      </c>
      <c r="X8" s="2">
        <f t="shared" si="13"/>
        <v>6.674384635461876E-2</v>
      </c>
    </row>
    <row r="9" spans="1:24" x14ac:dyDescent="0.35">
      <c r="A9">
        <v>17.5</v>
      </c>
      <c r="B9">
        <v>9689</v>
      </c>
      <c r="C9">
        <v>0.78859999999999997</v>
      </c>
      <c r="D9">
        <v>0.78869999999999996</v>
      </c>
      <c r="E9">
        <v>0.78910000000000002</v>
      </c>
      <c r="F9">
        <v>0.78910000000000002</v>
      </c>
      <c r="G9">
        <v>0.78820000000000001</v>
      </c>
      <c r="H9">
        <v>0.78920000000000001</v>
      </c>
      <c r="I9">
        <v>0.78839999999999999</v>
      </c>
      <c r="J9">
        <v>0.78949999999999998</v>
      </c>
      <c r="K9" s="1">
        <f t="shared" si="1"/>
        <v>0.78885000000000005</v>
      </c>
      <c r="L9" s="1">
        <f t="shared" si="2"/>
        <v>4.4400772194057764E-4</v>
      </c>
      <c r="M9" s="1">
        <f t="shared" si="3"/>
        <v>5.6285443612927373E-2</v>
      </c>
      <c r="N9">
        <v>0.77370000000000005</v>
      </c>
      <c r="O9" s="2">
        <f t="shared" si="4"/>
        <v>1.9205172085947892</v>
      </c>
      <c r="P9" s="2">
        <f t="shared" si="5"/>
        <v>1.8894242962211405</v>
      </c>
      <c r="Q9" s="2">
        <f t="shared" si="6"/>
        <v>1.9018638265500067</v>
      </c>
      <c r="R9" s="2">
        <f t="shared" si="7"/>
        <v>1.9515904194652096</v>
      </c>
      <c r="S9" s="2">
        <f t="shared" si="8"/>
        <v>1.9515904194652096</v>
      </c>
      <c r="T9" s="2">
        <f t="shared" si="9"/>
        <v>1.8396346105049426</v>
      </c>
      <c r="U9" s="2">
        <f t="shared" si="10"/>
        <v>1.9640141915864113</v>
      </c>
      <c r="V9" s="2">
        <f t="shared" si="11"/>
        <v>1.8645357686453494</v>
      </c>
      <c r="W9" s="2">
        <f t="shared" si="12"/>
        <v>2.0012666244458424</v>
      </c>
      <c r="X9" s="2">
        <f t="shared" si="13"/>
        <v>5.5206330896644298E-2</v>
      </c>
    </row>
    <row r="10" spans="1:24" x14ac:dyDescent="0.35">
      <c r="A10">
        <v>20</v>
      </c>
      <c r="B10">
        <v>9689</v>
      </c>
      <c r="C10">
        <v>0.79049999999999998</v>
      </c>
      <c r="D10">
        <v>0.78959999999999997</v>
      </c>
      <c r="E10">
        <v>0.79</v>
      </c>
      <c r="F10">
        <v>0.78990000000000005</v>
      </c>
      <c r="G10">
        <v>0.78959999999999997</v>
      </c>
      <c r="H10">
        <v>0.7893</v>
      </c>
      <c r="I10">
        <v>0.78890000000000005</v>
      </c>
      <c r="J10">
        <v>0.78990000000000005</v>
      </c>
      <c r="K10" s="1">
        <f t="shared" si="1"/>
        <v>0.78971250000000004</v>
      </c>
      <c r="L10" s="1">
        <f t="shared" si="2"/>
        <v>4.823676724538723E-4</v>
      </c>
      <c r="M10" s="1">
        <f t="shared" si="3"/>
        <v>6.1081428045506724E-2</v>
      </c>
      <c r="N10">
        <v>0.77459999999999996</v>
      </c>
      <c r="O10" s="2">
        <f t="shared" si="4"/>
        <v>1.913671114487878</v>
      </c>
      <c r="P10" s="2">
        <f t="shared" si="5"/>
        <v>2.0113851992409901</v>
      </c>
      <c r="Q10" s="2">
        <f t="shared" si="6"/>
        <v>1.8996960486322205</v>
      </c>
      <c r="R10" s="2">
        <f t="shared" si="7"/>
        <v>1.9493670886076051</v>
      </c>
      <c r="S10" s="2">
        <f t="shared" si="8"/>
        <v>1.9369540448158109</v>
      </c>
      <c r="T10" s="2">
        <f t="shared" si="9"/>
        <v>1.8996960486322205</v>
      </c>
      <c r="U10" s="2">
        <f t="shared" si="10"/>
        <v>1.8624097301406368</v>
      </c>
      <c r="V10" s="2">
        <f t="shared" si="11"/>
        <v>1.8126505260489403</v>
      </c>
      <c r="W10" s="2">
        <f t="shared" si="12"/>
        <v>1.9369540448158109</v>
      </c>
      <c r="X10" s="2">
        <f t="shared" si="13"/>
        <v>5.9916513533472826E-2</v>
      </c>
    </row>
    <row r="11" spans="1:24" x14ac:dyDescent="0.35">
      <c r="A11">
        <v>22.5</v>
      </c>
      <c r="B11">
        <v>9689</v>
      </c>
      <c r="C11">
        <v>0.78990000000000005</v>
      </c>
      <c r="D11">
        <v>0.78900000000000003</v>
      </c>
      <c r="E11">
        <v>0.78969999999999996</v>
      </c>
      <c r="F11">
        <v>0.78910000000000002</v>
      </c>
      <c r="G11">
        <v>0.78939999999999999</v>
      </c>
      <c r="H11">
        <v>0.78879999999999995</v>
      </c>
      <c r="I11">
        <v>0.78939999999999999</v>
      </c>
      <c r="J11">
        <v>0.78969999999999996</v>
      </c>
      <c r="K11" s="1">
        <f t="shared" si="1"/>
        <v>0.78937499999999994</v>
      </c>
      <c r="L11" s="1">
        <f t="shared" si="2"/>
        <v>3.8452196667699645E-4</v>
      </c>
      <c r="M11" s="1">
        <f t="shared" si="3"/>
        <v>4.8712204804686805E-2</v>
      </c>
      <c r="N11">
        <v>0.7742</v>
      </c>
      <c r="O11" s="2">
        <f t="shared" si="4"/>
        <v>1.9224069675376012</v>
      </c>
      <c r="P11" s="2">
        <f t="shared" si="5"/>
        <v>1.987593366248898</v>
      </c>
      <c r="Q11" s="2">
        <f t="shared" si="6"/>
        <v>1.8757921419518422</v>
      </c>
      <c r="R11" s="2">
        <f t="shared" si="7"/>
        <v>1.962770672407238</v>
      </c>
      <c r="S11" s="2">
        <f t="shared" si="8"/>
        <v>1.8882270941579045</v>
      </c>
      <c r="T11" s="2">
        <f t="shared" si="9"/>
        <v>1.9255130478844682</v>
      </c>
      <c r="U11" s="2">
        <f t="shared" si="10"/>
        <v>1.8509127789046587</v>
      </c>
      <c r="V11" s="2">
        <f t="shared" si="11"/>
        <v>1.9255130478844682</v>
      </c>
      <c r="W11" s="2">
        <f t="shared" si="12"/>
        <v>1.962770672407238</v>
      </c>
      <c r="X11" s="2">
        <f t="shared" si="13"/>
        <v>4.7778717300129121E-2</v>
      </c>
    </row>
    <row r="13" spans="1:24" x14ac:dyDescent="0.35">
      <c r="C13" s="17"/>
      <c r="D13" s="17"/>
      <c r="E13" s="17"/>
      <c r="F13" s="17"/>
      <c r="G13" s="17"/>
      <c r="H13" s="17"/>
      <c r="I13" s="17"/>
      <c r="J13" s="17"/>
      <c r="K13" s="3"/>
      <c r="L13" s="3"/>
    </row>
    <row r="14" spans="1:24" x14ac:dyDescent="0.35">
      <c r="C14" s="12"/>
      <c r="D14" s="12"/>
      <c r="E14" s="12"/>
      <c r="F14" s="12"/>
      <c r="G14" s="12"/>
      <c r="H14" s="12"/>
      <c r="I14" s="12"/>
      <c r="J14" s="12"/>
      <c r="K14" s="12"/>
      <c r="L14" s="12"/>
      <c r="N14" s="12"/>
      <c r="O14" s="2"/>
    </row>
    <row r="15" spans="1:24" x14ac:dyDescent="0.35">
      <c r="C15" s="12"/>
      <c r="D15" s="12"/>
      <c r="E15" s="12"/>
      <c r="F15" s="12"/>
      <c r="G15" s="12"/>
      <c r="H15" s="12"/>
      <c r="I15" s="12"/>
      <c r="J15" s="12"/>
      <c r="K15" s="12"/>
      <c r="L15" s="12"/>
      <c r="N15" s="12"/>
      <c r="O15" s="2"/>
    </row>
    <row r="16" spans="1:24" x14ac:dyDescent="0.35">
      <c r="C16" s="12"/>
      <c r="D16" s="12"/>
      <c r="E16" s="12"/>
      <c r="F16" s="12"/>
      <c r="G16" s="12"/>
      <c r="H16" s="12"/>
      <c r="I16" s="12"/>
      <c r="J16" s="12"/>
      <c r="K16" s="12"/>
      <c r="L16" s="12"/>
      <c r="N16" s="12"/>
      <c r="O16" s="2"/>
    </row>
    <row r="17" spans="3:15" x14ac:dyDescent="0.35">
      <c r="C17" s="12"/>
      <c r="D17" s="12"/>
      <c r="E17" s="12"/>
      <c r="F17" s="12"/>
      <c r="G17" s="12"/>
      <c r="H17" s="12"/>
      <c r="I17" s="12"/>
      <c r="J17" s="12"/>
      <c r="K17" s="12"/>
      <c r="L17" s="12"/>
      <c r="N17" s="12"/>
      <c r="O17" s="2"/>
    </row>
    <row r="18" spans="3:15" x14ac:dyDescent="0.35">
      <c r="C18" s="12"/>
      <c r="D18" s="12"/>
      <c r="E18" s="12"/>
      <c r="F18" s="12"/>
      <c r="G18" s="12"/>
      <c r="H18" s="12"/>
      <c r="I18" s="12"/>
      <c r="J18" s="12"/>
      <c r="K18" s="12"/>
      <c r="L18" s="12"/>
      <c r="N18" s="12"/>
      <c r="O18" s="2"/>
    </row>
    <row r="19" spans="3:15" x14ac:dyDescent="0.35">
      <c r="C19" s="12"/>
      <c r="D19" s="12"/>
      <c r="E19" s="12"/>
      <c r="F19" s="12"/>
      <c r="G19" s="12"/>
      <c r="H19" s="12"/>
      <c r="I19" s="12"/>
      <c r="J19" s="12"/>
      <c r="K19" s="12"/>
      <c r="L19" s="12"/>
      <c r="N19" s="12"/>
      <c r="O19" s="2"/>
    </row>
    <row r="20" spans="3:15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N20" s="12"/>
      <c r="O20" s="2"/>
    </row>
    <row r="21" spans="3:15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N21" s="12"/>
      <c r="O21" s="2"/>
    </row>
    <row r="22" spans="3:15" x14ac:dyDescent="0.35">
      <c r="C22" s="12"/>
      <c r="D22" s="12"/>
      <c r="E22" s="12"/>
      <c r="F22" s="12"/>
      <c r="G22" s="12"/>
      <c r="H22" s="12"/>
      <c r="I22" s="12"/>
      <c r="J22" s="12"/>
      <c r="K22" s="12"/>
      <c r="L22" s="12"/>
      <c r="N22" s="12"/>
      <c r="O22" s="2"/>
    </row>
    <row r="23" spans="3:15" x14ac:dyDescent="0.35">
      <c r="C23" s="12"/>
      <c r="D23" s="12"/>
      <c r="E23" s="12"/>
      <c r="F23" s="12"/>
      <c r="G23" s="12"/>
      <c r="H23" s="12"/>
      <c r="I23" s="12"/>
      <c r="J23" s="12"/>
      <c r="K23" s="12"/>
      <c r="L23" s="12"/>
      <c r="N23" s="12"/>
      <c r="O23" s="2"/>
    </row>
  </sheetData>
  <mergeCells count="3">
    <mergeCell ref="C1:J1"/>
    <mergeCell ref="P1:W1"/>
    <mergeCell ref="C13:J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"/>
  <sheetViews>
    <sheetView workbookViewId="0">
      <selection activeCell="N14" sqref="N14"/>
    </sheetView>
  </sheetViews>
  <sheetFormatPr defaultRowHeight="14.5" x14ac:dyDescent="0.35"/>
  <cols>
    <col min="16" max="23" width="9.54296875" bestFit="1" customWidth="1"/>
    <col min="24" max="24" width="11.453125" bestFit="1" customWidth="1"/>
  </cols>
  <sheetData>
    <row r="1" spans="1:26" x14ac:dyDescent="0.35">
      <c r="A1" t="s">
        <v>6</v>
      </c>
      <c r="B1" t="s">
        <v>7</v>
      </c>
      <c r="C1" s="17" t="s">
        <v>9</v>
      </c>
      <c r="D1" s="17"/>
      <c r="E1" s="17"/>
      <c r="F1" s="17"/>
      <c r="G1" s="17"/>
      <c r="H1" s="17"/>
      <c r="I1" s="17"/>
      <c r="J1" s="17"/>
      <c r="K1" s="3" t="s">
        <v>12</v>
      </c>
      <c r="L1" s="3" t="s">
        <v>13</v>
      </c>
      <c r="M1" s="3" t="s">
        <v>14</v>
      </c>
      <c r="N1" t="s">
        <v>8</v>
      </c>
      <c r="O1" s="3" t="s">
        <v>15</v>
      </c>
      <c r="P1" s="17" t="s">
        <v>5</v>
      </c>
      <c r="Q1" s="17"/>
      <c r="R1" s="17"/>
      <c r="S1" s="17"/>
      <c r="T1" s="17"/>
      <c r="U1" s="17"/>
      <c r="V1" s="17"/>
      <c r="W1" s="17"/>
      <c r="X1" s="3" t="s">
        <v>16</v>
      </c>
    </row>
    <row r="2" spans="1:26" x14ac:dyDescent="0.35">
      <c r="A2">
        <v>2</v>
      </c>
      <c r="B2">
        <v>9689</v>
      </c>
      <c r="C2">
        <v>0.76539999999999997</v>
      </c>
      <c r="D2">
        <v>0.76670000000000005</v>
      </c>
      <c r="E2">
        <v>0.76480000000000004</v>
      </c>
      <c r="F2">
        <v>0.7671</v>
      </c>
      <c r="G2">
        <v>0.7651</v>
      </c>
      <c r="H2">
        <v>0.76219999999999999</v>
      </c>
      <c r="I2">
        <v>0.76380000000000003</v>
      </c>
      <c r="J2">
        <v>0.76329999999999998</v>
      </c>
      <c r="K2" s="1">
        <f>AVERAGE(C2:J2)</f>
        <v>0.76480000000000004</v>
      </c>
      <c r="L2" s="1">
        <f>STDEVA(C2:J2)</f>
        <v>1.6630436812406092E-3</v>
      </c>
      <c r="M2" s="1">
        <f>100*L2/K2</f>
        <v>0.21744818007853151</v>
      </c>
      <c r="N2">
        <v>0.75260000000000005</v>
      </c>
      <c r="O2" s="2">
        <f>100*(K2-N2)/K2</f>
        <v>1.595188284518827</v>
      </c>
      <c r="P2" s="2">
        <f>100*(C2-$N2)/C2</f>
        <v>1.6723281944081425</v>
      </c>
      <c r="Q2" s="2">
        <f>100*(D2-$N2)/D2</f>
        <v>1.839050476066258</v>
      </c>
      <c r="R2" s="2">
        <f t="shared" ref="R2:W11" si="0">100*(E2-$N2)/E2</f>
        <v>1.595188284518827</v>
      </c>
      <c r="S2" s="2">
        <f>100*(F2-$N2)/F2</f>
        <v>1.8902359535914428</v>
      </c>
      <c r="T2" s="2">
        <f t="shared" si="0"/>
        <v>1.6337733629590845</v>
      </c>
      <c r="U2" s="2">
        <f t="shared" si="0"/>
        <v>1.2595119391235821</v>
      </c>
      <c r="V2" s="2">
        <f t="shared" si="0"/>
        <v>1.4663524482848898</v>
      </c>
      <c r="W2" s="2">
        <f t="shared" si="0"/>
        <v>1.4018079392113103</v>
      </c>
      <c r="X2" s="2">
        <f>_xlfn.STDEV.S(P2:W2)</f>
        <v>0.21402042039304184</v>
      </c>
    </row>
    <row r="3" spans="1:26" x14ac:dyDescent="0.35">
      <c r="A3">
        <v>2.5</v>
      </c>
      <c r="B3">
        <v>9689</v>
      </c>
      <c r="C3">
        <v>0.75019999999999998</v>
      </c>
      <c r="D3">
        <v>0.75180000000000002</v>
      </c>
      <c r="E3">
        <v>0.751</v>
      </c>
      <c r="F3">
        <v>0.74770000000000003</v>
      </c>
      <c r="G3">
        <v>0.75119999999999998</v>
      </c>
      <c r="H3">
        <v>0.74890000000000001</v>
      </c>
      <c r="I3">
        <v>0.75239999999999996</v>
      </c>
      <c r="J3">
        <v>0.74980000000000002</v>
      </c>
      <c r="K3" s="1">
        <f t="shared" ref="K3:K11" si="1">AVERAGE(C3:J3)</f>
        <v>0.75037500000000001</v>
      </c>
      <c r="L3" s="1">
        <f t="shared" ref="L3:L11" si="2">STDEVA(C3:J3)</f>
        <v>1.5535673234756769E-3</v>
      </c>
      <c r="M3" s="1">
        <f t="shared" ref="M3:M11" si="3">100*L3/K3</f>
        <v>0.20703879040155615</v>
      </c>
      <c r="N3">
        <v>0.73529999999999995</v>
      </c>
      <c r="O3" s="2">
        <f t="shared" ref="O3:O11" si="4">100*(K3-N3)/K3</f>
        <v>2.0089955022488835</v>
      </c>
      <c r="P3" s="2">
        <f t="shared" ref="P3:Q11" si="5">100*(C3-$N3)/C3</f>
        <v>1.9861370301253032</v>
      </c>
      <c r="Q3" s="2">
        <f t="shared" si="5"/>
        <v>2.1947326416600252</v>
      </c>
      <c r="R3" s="2">
        <f t="shared" si="0"/>
        <v>2.0905459387483418</v>
      </c>
      <c r="S3" s="2">
        <f t="shared" si="0"/>
        <v>1.6584191520663472</v>
      </c>
      <c r="T3" s="2">
        <f t="shared" si="0"/>
        <v>2.1166134185303549</v>
      </c>
      <c r="U3" s="2">
        <f t="shared" si="0"/>
        <v>1.8159967952997804</v>
      </c>
      <c r="V3" s="2">
        <f t="shared" si="0"/>
        <v>2.2727272727272734</v>
      </c>
      <c r="W3" s="2">
        <f t="shared" si="0"/>
        <v>1.9338490264070509</v>
      </c>
      <c r="X3" s="2">
        <f t="shared" ref="X3:X11" si="6">_xlfn.STDEV.S(P3:W3)</f>
        <v>0.2030501414564182</v>
      </c>
    </row>
    <row r="4" spans="1:26" x14ac:dyDescent="0.35">
      <c r="A4">
        <v>5</v>
      </c>
      <c r="B4">
        <v>9689</v>
      </c>
      <c r="C4">
        <v>0.77090000000000003</v>
      </c>
      <c r="D4">
        <v>0.77100000000000002</v>
      </c>
      <c r="E4">
        <v>0.76910000000000001</v>
      </c>
      <c r="F4">
        <v>0.77100000000000002</v>
      </c>
      <c r="G4">
        <v>0.77180000000000004</v>
      </c>
      <c r="H4">
        <v>0.77049999999999996</v>
      </c>
      <c r="I4">
        <v>0.77149999999999996</v>
      </c>
      <c r="J4">
        <v>0.77010000000000001</v>
      </c>
      <c r="K4" s="1">
        <f t="shared" si="1"/>
        <v>0.77073749999999996</v>
      </c>
      <c r="L4" s="1">
        <f t="shared" si="2"/>
        <v>8.467374361124546E-4</v>
      </c>
      <c r="M4" s="1">
        <f t="shared" si="3"/>
        <v>0.10986067709336249</v>
      </c>
      <c r="N4">
        <v>0.75649999999999995</v>
      </c>
      <c r="O4" s="2">
        <f t="shared" si="4"/>
        <v>1.8472566859663653</v>
      </c>
      <c r="P4" s="2">
        <f t="shared" si="5"/>
        <v>1.8679465559735478</v>
      </c>
      <c r="Q4" s="2">
        <f t="shared" si="5"/>
        <v>1.8806744487678428</v>
      </c>
      <c r="R4" s="2">
        <f t="shared" si="0"/>
        <v>1.638278507346256</v>
      </c>
      <c r="S4" s="2">
        <f t="shared" si="0"/>
        <v>1.8806744487678428</v>
      </c>
      <c r="T4" s="2">
        <f t="shared" si="0"/>
        <v>1.9823788546255623</v>
      </c>
      <c r="U4" s="2">
        <f t="shared" si="0"/>
        <v>1.8170019467878018</v>
      </c>
      <c r="V4" s="2">
        <f t="shared" si="0"/>
        <v>1.9442644199611165</v>
      </c>
      <c r="W4" s="2">
        <f t="shared" si="0"/>
        <v>1.7660044150110448</v>
      </c>
      <c r="X4" s="2">
        <f t="shared" si="6"/>
        <v>0.10791474095516762</v>
      </c>
    </row>
    <row r="5" spans="1:26" x14ac:dyDescent="0.35">
      <c r="A5">
        <v>7.5</v>
      </c>
      <c r="B5">
        <v>9689</v>
      </c>
      <c r="C5">
        <v>0.78100000000000003</v>
      </c>
      <c r="D5">
        <v>0.78120000000000001</v>
      </c>
      <c r="E5">
        <v>0.78</v>
      </c>
      <c r="F5">
        <v>0.77990000000000004</v>
      </c>
      <c r="G5">
        <v>0.77900000000000003</v>
      </c>
      <c r="H5">
        <v>0.77969999999999995</v>
      </c>
      <c r="I5">
        <v>0.78010000000000002</v>
      </c>
      <c r="J5">
        <v>0.78029999999999999</v>
      </c>
      <c r="K5" s="1">
        <f t="shared" si="1"/>
        <v>0.7801499999999999</v>
      </c>
      <c r="L5" s="1">
        <f t="shared" si="2"/>
        <v>7.0305455996367476E-4</v>
      </c>
      <c r="M5" s="1">
        <f t="shared" si="3"/>
        <v>9.0117869635797584E-2</v>
      </c>
      <c r="N5">
        <v>0.76480000000000004</v>
      </c>
      <c r="O5" s="2">
        <f t="shared" si="4"/>
        <v>1.9675703390373473</v>
      </c>
      <c r="P5" s="2">
        <f t="shared" si="5"/>
        <v>2.0742637644046082</v>
      </c>
      <c r="Q5" s="2">
        <f t="shared" si="5"/>
        <v>2.0993343573988699</v>
      </c>
      <c r="R5" s="2">
        <f t="shared" si="0"/>
        <v>1.9487179487179476</v>
      </c>
      <c r="S5" s="2">
        <f t="shared" si="0"/>
        <v>1.9361456596999618</v>
      </c>
      <c r="T5" s="2">
        <f t="shared" si="0"/>
        <v>1.8228498074454416</v>
      </c>
      <c r="U5" s="2">
        <f t="shared" si="0"/>
        <v>1.9109914069513805</v>
      </c>
      <c r="V5" s="2">
        <f t="shared" si="0"/>
        <v>1.9612870144853198</v>
      </c>
      <c r="W5" s="2">
        <f t="shared" si="0"/>
        <v>1.9864154812251644</v>
      </c>
      <c r="X5" s="2">
        <f t="shared" si="6"/>
        <v>8.8340215074868972E-2</v>
      </c>
    </row>
    <row r="6" spans="1:26" s="13" customFormat="1" x14ac:dyDescent="0.35">
      <c r="A6" s="13">
        <v>10</v>
      </c>
      <c r="B6" s="13">
        <v>9689</v>
      </c>
      <c r="C6" s="13">
        <v>0.78320000000000001</v>
      </c>
      <c r="D6" s="13">
        <v>0.78269999999999995</v>
      </c>
      <c r="E6" s="13">
        <v>0.78369999999999995</v>
      </c>
      <c r="F6" s="13">
        <v>0.78249999999999997</v>
      </c>
      <c r="G6" s="13">
        <v>0.78259999999999996</v>
      </c>
      <c r="H6" s="13">
        <v>0.78300000000000003</v>
      </c>
      <c r="I6" s="13">
        <v>0.78239999999999998</v>
      </c>
      <c r="J6" s="13">
        <v>0.78349999999999997</v>
      </c>
      <c r="K6" s="16">
        <f t="shared" si="1"/>
        <v>0.78295000000000003</v>
      </c>
      <c r="L6" s="16">
        <f t="shared" si="2"/>
        <v>4.8107023544236368E-4</v>
      </c>
      <c r="M6" s="16">
        <f t="shared" si="3"/>
        <v>6.1443289538586583E-2</v>
      </c>
      <c r="N6" s="13">
        <v>0.76659999999999995</v>
      </c>
      <c r="O6" s="15">
        <f t="shared" si="4"/>
        <v>2.08825595504184</v>
      </c>
      <c r="P6" s="15">
        <f t="shared" si="5"/>
        <v>2.1195097037793742</v>
      </c>
      <c r="Q6" s="15">
        <f t="shared" si="5"/>
        <v>2.0569822409607772</v>
      </c>
      <c r="R6" s="15">
        <f t="shared" si="0"/>
        <v>2.1819573816511428</v>
      </c>
      <c r="S6" s="15">
        <f t="shared" si="0"/>
        <v>2.0319488817891407</v>
      </c>
      <c r="T6" s="15">
        <f t="shared" si="0"/>
        <v>2.0444671607462324</v>
      </c>
      <c r="U6" s="15">
        <f t="shared" si="0"/>
        <v>2.0945083014048635</v>
      </c>
      <c r="V6" s="15">
        <f t="shared" si="0"/>
        <v>2.0194274028629904</v>
      </c>
      <c r="W6" s="15">
        <f t="shared" si="0"/>
        <v>2.1569878749202331</v>
      </c>
      <c r="X6" s="15">
        <f t="shared" si="6"/>
        <v>6.0146575998473506E-2</v>
      </c>
    </row>
    <row r="7" spans="1:26" x14ac:dyDescent="0.35">
      <c r="A7">
        <v>12.5</v>
      </c>
      <c r="B7">
        <v>9689</v>
      </c>
      <c r="C7">
        <v>0.78739999999999999</v>
      </c>
      <c r="D7">
        <v>0.78600000000000003</v>
      </c>
      <c r="E7">
        <v>0.78680000000000005</v>
      </c>
      <c r="F7">
        <v>0.78590000000000004</v>
      </c>
      <c r="G7">
        <v>0.78569999999999995</v>
      </c>
      <c r="H7">
        <v>0.78639999999999999</v>
      </c>
      <c r="I7">
        <v>0.78559999999999997</v>
      </c>
      <c r="J7">
        <v>0.78649999999999998</v>
      </c>
      <c r="K7" s="1">
        <f t="shared" si="1"/>
        <v>0.78628749999999992</v>
      </c>
      <c r="L7" s="1">
        <f t="shared" si="2"/>
        <v>6.1047405467274469E-4</v>
      </c>
      <c r="M7" s="1">
        <f t="shared" si="3"/>
        <v>7.7640055917554934E-2</v>
      </c>
      <c r="N7">
        <v>0.77210000000000001</v>
      </c>
      <c r="O7" s="2">
        <f t="shared" si="4"/>
        <v>1.8043654515682763</v>
      </c>
      <c r="P7" s="2">
        <f t="shared" si="5"/>
        <v>1.9431038862077699</v>
      </c>
      <c r="Q7" s="2">
        <f t="shared" si="5"/>
        <v>1.7684478371501302</v>
      </c>
      <c r="R7" s="2">
        <f t="shared" si="0"/>
        <v>1.8683274021352372</v>
      </c>
      <c r="S7" s="2">
        <f t="shared" si="0"/>
        <v>1.7559485939687025</v>
      </c>
      <c r="T7" s="2">
        <f t="shared" si="0"/>
        <v>1.730940562555676</v>
      </c>
      <c r="U7" s="2">
        <f t="shared" si="0"/>
        <v>1.8184130213631713</v>
      </c>
      <c r="V7" s="2">
        <f t="shared" si="0"/>
        <v>1.7184317718940882</v>
      </c>
      <c r="W7" s="2">
        <f t="shared" si="0"/>
        <v>1.8308963763509178</v>
      </c>
      <c r="X7" s="2">
        <f t="shared" si="6"/>
        <v>7.6205329647248021E-2</v>
      </c>
    </row>
    <row r="8" spans="1:26" x14ac:dyDescent="0.35">
      <c r="A8">
        <v>15</v>
      </c>
      <c r="B8">
        <v>9689</v>
      </c>
      <c r="C8">
        <v>0.7863</v>
      </c>
      <c r="D8">
        <v>0.78600000000000003</v>
      </c>
      <c r="E8">
        <v>0.78510000000000002</v>
      </c>
      <c r="F8">
        <v>0.7853</v>
      </c>
      <c r="G8">
        <v>0.78610000000000002</v>
      </c>
      <c r="H8">
        <v>0.78539999999999999</v>
      </c>
      <c r="I8">
        <v>0.7853</v>
      </c>
      <c r="J8">
        <v>0.78649999999999998</v>
      </c>
      <c r="K8" s="1">
        <f t="shared" si="1"/>
        <v>0.78575000000000006</v>
      </c>
      <c r="L8" s="1">
        <f t="shared" si="2"/>
        <v>5.3452248382484624E-4</v>
      </c>
      <c r="M8" s="1">
        <f t="shared" si="3"/>
        <v>6.8027042166700122E-2</v>
      </c>
      <c r="N8">
        <v>0.77100000000000002</v>
      </c>
      <c r="O8" s="2">
        <f t="shared" si="4"/>
        <v>1.8771874005727063</v>
      </c>
      <c r="P8" s="2">
        <f t="shared" si="5"/>
        <v>1.9458222052651635</v>
      </c>
      <c r="Q8" s="2">
        <f t="shared" si="5"/>
        <v>1.9083969465648871</v>
      </c>
      <c r="R8" s="2">
        <f t="shared" si="0"/>
        <v>1.7959495605655331</v>
      </c>
      <c r="S8" s="2">
        <f t="shared" si="0"/>
        <v>1.8209601426206519</v>
      </c>
      <c r="T8" s="2">
        <f t="shared" si="0"/>
        <v>1.920875206716703</v>
      </c>
      <c r="U8" s="2">
        <f t="shared" si="0"/>
        <v>1.8334606569900647</v>
      </c>
      <c r="V8" s="2">
        <f t="shared" si="0"/>
        <v>1.8209601426206519</v>
      </c>
      <c r="W8" s="2">
        <f t="shared" si="0"/>
        <v>1.9707565162110565</v>
      </c>
      <c r="X8" s="2">
        <f t="shared" si="6"/>
        <v>6.674384635461876E-2</v>
      </c>
    </row>
    <row r="9" spans="1:26" x14ac:dyDescent="0.35">
      <c r="A9">
        <v>17.5</v>
      </c>
      <c r="B9">
        <v>9689</v>
      </c>
      <c r="C9">
        <v>0.78859999999999997</v>
      </c>
      <c r="D9">
        <v>0.78869999999999996</v>
      </c>
      <c r="E9">
        <v>0.78910000000000002</v>
      </c>
      <c r="F9">
        <v>0.78910000000000002</v>
      </c>
      <c r="G9">
        <v>0.78820000000000001</v>
      </c>
      <c r="H9">
        <v>0.78920000000000001</v>
      </c>
      <c r="I9">
        <v>0.78839999999999999</v>
      </c>
      <c r="J9">
        <v>0.78949999999999998</v>
      </c>
      <c r="K9" s="1">
        <f t="shared" si="1"/>
        <v>0.78885000000000005</v>
      </c>
      <c r="L9" s="1">
        <f t="shared" si="2"/>
        <v>4.4400772194057764E-4</v>
      </c>
      <c r="M9" s="1">
        <f t="shared" si="3"/>
        <v>5.6285443612927373E-2</v>
      </c>
      <c r="N9">
        <v>0.77370000000000005</v>
      </c>
      <c r="O9" s="2">
        <f t="shared" si="4"/>
        <v>1.9205172085947892</v>
      </c>
      <c r="P9" s="2">
        <f t="shared" si="5"/>
        <v>1.8894242962211405</v>
      </c>
      <c r="Q9" s="2">
        <f t="shared" si="5"/>
        <v>1.9018638265500067</v>
      </c>
      <c r="R9" s="2">
        <f t="shared" si="0"/>
        <v>1.9515904194652096</v>
      </c>
      <c r="S9" s="2">
        <f t="shared" si="0"/>
        <v>1.9515904194652096</v>
      </c>
      <c r="T9" s="2">
        <f t="shared" si="0"/>
        <v>1.8396346105049426</v>
      </c>
      <c r="U9" s="2">
        <f t="shared" si="0"/>
        <v>1.9640141915864113</v>
      </c>
      <c r="V9" s="2">
        <f t="shared" si="0"/>
        <v>1.8645357686453494</v>
      </c>
      <c r="W9" s="2">
        <f t="shared" si="0"/>
        <v>2.0012666244458424</v>
      </c>
      <c r="X9" s="2">
        <f t="shared" si="6"/>
        <v>5.5206330896644298E-2</v>
      </c>
    </row>
    <row r="10" spans="1:26" x14ac:dyDescent="0.35">
      <c r="A10">
        <v>20</v>
      </c>
      <c r="B10">
        <v>9689</v>
      </c>
      <c r="C10">
        <v>0.79049999999999998</v>
      </c>
      <c r="D10">
        <v>0.78959999999999997</v>
      </c>
      <c r="E10">
        <v>0.79</v>
      </c>
      <c r="F10">
        <v>0.78990000000000005</v>
      </c>
      <c r="G10">
        <v>0.78959999999999997</v>
      </c>
      <c r="H10">
        <v>0.7893</v>
      </c>
      <c r="I10">
        <v>0.78890000000000005</v>
      </c>
      <c r="J10">
        <v>0.78990000000000005</v>
      </c>
      <c r="K10" s="1">
        <f t="shared" si="1"/>
        <v>0.78971250000000004</v>
      </c>
      <c r="L10" s="1">
        <f t="shared" si="2"/>
        <v>4.823676724538723E-4</v>
      </c>
      <c r="M10" s="1">
        <f t="shared" si="3"/>
        <v>6.1081428045506724E-2</v>
      </c>
      <c r="N10">
        <v>0.77459999999999996</v>
      </c>
      <c r="O10" s="2">
        <f t="shared" si="4"/>
        <v>1.913671114487878</v>
      </c>
      <c r="P10" s="2">
        <f t="shared" si="5"/>
        <v>2.0113851992409901</v>
      </c>
      <c r="Q10" s="2">
        <f t="shared" si="5"/>
        <v>1.8996960486322205</v>
      </c>
      <c r="R10" s="2">
        <f t="shared" si="0"/>
        <v>1.9493670886076051</v>
      </c>
      <c r="S10" s="2">
        <f t="shared" si="0"/>
        <v>1.9369540448158109</v>
      </c>
      <c r="T10" s="2">
        <f t="shared" si="0"/>
        <v>1.8996960486322205</v>
      </c>
      <c r="U10" s="2">
        <f t="shared" si="0"/>
        <v>1.8624097301406368</v>
      </c>
      <c r="V10" s="2">
        <f t="shared" si="0"/>
        <v>1.8126505260489403</v>
      </c>
      <c r="W10" s="2">
        <f t="shared" si="0"/>
        <v>1.9369540448158109</v>
      </c>
      <c r="X10" s="2">
        <f t="shared" si="6"/>
        <v>5.9916513533472826E-2</v>
      </c>
    </row>
    <row r="11" spans="1:26" x14ac:dyDescent="0.35">
      <c r="A11">
        <v>22.5</v>
      </c>
      <c r="B11">
        <v>9689</v>
      </c>
      <c r="C11">
        <v>0.78990000000000005</v>
      </c>
      <c r="D11">
        <v>0.78900000000000003</v>
      </c>
      <c r="E11">
        <v>0.78969999999999996</v>
      </c>
      <c r="F11">
        <v>0.78910000000000002</v>
      </c>
      <c r="G11">
        <v>0.78939999999999999</v>
      </c>
      <c r="H11">
        <v>0.78879999999999995</v>
      </c>
      <c r="I11">
        <v>0.78939999999999999</v>
      </c>
      <c r="J11">
        <v>0.78969999999999996</v>
      </c>
      <c r="K11" s="1">
        <f t="shared" si="1"/>
        <v>0.78937499999999994</v>
      </c>
      <c r="L11" s="1">
        <f t="shared" si="2"/>
        <v>3.8452196667699645E-4</v>
      </c>
      <c r="M11" s="1">
        <f t="shared" si="3"/>
        <v>4.8712204804686805E-2</v>
      </c>
      <c r="N11">
        <v>0.7742</v>
      </c>
      <c r="O11" s="2">
        <f t="shared" si="4"/>
        <v>1.9224069675376012</v>
      </c>
      <c r="P11" s="2">
        <f t="shared" si="5"/>
        <v>1.987593366248898</v>
      </c>
      <c r="Q11" s="2">
        <f t="shared" si="5"/>
        <v>1.8757921419518422</v>
      </c>
      <c r="R11" s="2">
        <f t="shared" si="0"/>
        <v>1.962770672407238</v>
      </c>
      <c r="S11" s="2">
        <f t="shared" si="0"/>
        <v>1.8882270941579045</v>
      </c>
      <c r="T11" s="2">
        <f t="shared" si="0"/>
        <v>1.9255130478844682</v>
      </c>
      <c r="U11" s="2">
        <f t="shared" si="0"/>
        <v>1.8509127789046587</v>
      </c>
      <c r="V11" s="2">
        <f t="shared" si="0"/>
        <v>1.9255130478844682</v>
      </c>
      <c r="W11" s="2">
        <f t="shared" si="0"/>
        <v>1.962770672407238</v>
      </c>
      <c r="X11" s="2">
        <f t="shared" si="6"/>
        <v>4.7778717300129121E-2</v>
      </c>
    </row>
    <row r="13" spans="1:26" x14ac:dyDescent="0.35">
      <c r="A13" t="s">
        <v>6</v>
      </c>
      <c r="B13" t="s">
        <v>7</v>
      </c>
      <c r="C13" s="17" t="s">
        <v>1</v>
      </c>
      <c r="D13" s="17"/>
      <c r="E13" s="17"/>
      <c r="F13" s="17"/>
      <c r="G13" s="17"/>
      <c r="H13" s="17"/>
      <c r="I13" s="17"/>
      <c r="J13" s="17"/>
      <c r="K13" s="3" t="s">
        <v>17</v>
      </c>
      <c r="L13" s="3" t="s">
        <v>18</v>
      </c>
      <c r="N13" t="s">
        <v>0</v>
      </c>
      <c r="O13" s="3" t="s">
        <v>19</v>
      </c>
      <c r="P13" s="17" t="s">
        <v>4</v>
      </c>
      <c r="Q13" s="17"/>
      <c r="R13" s="17"/>
      <c r="S13" s="17"/>
      <c r="T13" s="17"/>
      <c r="U13" s="17"/>
      <c r="V13" s="17"/>
      <c r="W13" s="17"/>
      <c r="X13" s="3" t="s">
        <v>20</v>
      </c>
    </row>
    <row r="14" spans="1:26" x14ac:dyDescent="0.35">
      <c r="A14">
        <v>2</v>
      </c>
      <c r="B14">
        <v>9689</v>
      </c>
      <c r="C14" s="12">
        <f>C2*$B14</f>
        <v>7415.9605999999994</v>
      </c>
      <c r="D14" s="12">
        <f>D2*$B14</f>
        <v>7428.5563000000002</v>
      </c>
      <c r="E14" s="12">
        <f t="shared" ref="E14:I14" si="7">E2*$B14</f>
        <v>7410.1472000000003</v>
      </c>
      <c r="F14" s="12">
        <f>F2*$B14</f>
        <v>7432.4318999999996</v>
      </c>
      <c r="G14" s="12">
        <f t="shared" si="7"/>
        <v>7413.0538999999999</v>
      </c>
      <c r="H14" s="12">
        <f t="shared" si="7"/>
        <v>7384.9557999999997</v>
      </c>
      <c r="I14" s="12">
        <f t="shared" si="7"/>
        <v>7400.4582</v>
      </c>
      <c r="J14" s="12">
        <f>J2*$B14</f>
        <v>7395.6136999999999</v>
      </c>
      <c r="K14" s="12">
        <f>AVERAGE(C14:J14)</f>
        <v>7410.1472000000003</v>
      </c>
      <c r="L14" s="12">
        <f>STDEVA(C14:J14)</f>
        <v>16.113230227540164</v>
      </c>
      <c r="N14" s="12">
        <f>$B14*N2</f>
        <v>7291.9414000000006</v>
      </c>
      <c r="O14" s="2">
        <f>(K14-N14)/L14</f>
        <v>7.3359468170427151</v>
      </c>
      <c r="P14" s="2">
        <f>(C14-$N14)/$L14</f>
        <v>7.6967310867332843</v>
      </c>
      <c r="Q14" s="2">
        <f>(D14-$N14)/$L14</f>
        <v>8.478430337729689</v>
      </c>
      <c r="R14" s="2">
        <f t="shared" ref="R14:W14" si="8">(E14-$N14)/$L14</f>
        <v>7.3359468170427151</v>
      </c>
      <c r="S14" s="2">
        <f t="shared" si="8"/>
        <v>8.7189531841900685</v>
      </c>
      <c r="T14" s="2">
        <f t="shared" si="8"/>
        <v>7.5163389518879997</v>
      </c>
      <c r="U14" s="2">
        <f>(H14-$N14)/$L14</f>
        <v>5.7725483150499635</v>
      </c>
      <c r="V14" s="2">
        <f t="shared" si="8"/>
        <v>6.7346397008916519</v>
      </c>
      <c r="W14" s="2">
        <f t="shared" si="8"/>
        <v>6.4339861428161207</v>
      </c>
      <c r="X14" s="2">
        <f>_xlfn.STDEV.S(P14:W14)</f>
        <v>0.9999999999999919</v>
      </c>
      <c r="Z14" s="2"/>
    </row>
    <row r="15" spans="1:26" x14ac:dyDescent="0.35">
      <c r="A15">
        <v>2.5</v>
      </c>
      <c r="B15">
        <v>9689</v>
      </c>
      <c r="C15" s="12">
        <f t="shared" ref="C15:J23" si="9">C3*$B15</f>
        <v>7268.6877999999997</v>
      </c>
      <c r="D15" s="12">
        <f t="shared" si="9"/>
        <v>7284.1902</v>
      </c>
      <c r="E15" s="12">
        <f t="shared" si="9"/>
        <v>7276.4390000000003</v>
      </c>
      <c r="F15" s="12">
        <f t="shared" si="9"/>
        <v>7244.4653000000008</v>
      </c>
      <c r="G15" s="12">
        <f t="shared" si="9"/>
        <v>7278.3768</v>
      </c>
      <c r="H15" s="12">
        <f t="shared" si="9"/>
        <v>7256.0920999999998</v>
      </c>
      <c r="I15" s="12">
        <f t="shared" si="9"/>
        <v>7290.0036</v>
      </c>
      <c r="J15" s="12">
        <f t="shared" si="9"/>
        <v>7264.8122000000003</v>
      </c>
      <c r="K15" s="12">
        <f t="shared" ref="K15:K23" si="10">AVERAGE(C15:J15)</f>
        <v>7270.3833750000013</v>
      </c>
      <c r="L15" s="12">
        <f t="shared" ref="L15:L23" si="11">STDEVA(C15:J15)</f>
        <v>15.052513797155832</v>
      </c>
      <c r="N15" s="12">
        <f t="shared" ref="N15:N23" si="12">$B15*N3</f>
        <v>7124.3216999999995</v>
      </c>
      <c r="O15" s="2">
        <f t="shared" ref="O15:O23" si="13">(K15-N15)/L15</f>
        <v>9.7034739159382166</v>
      </c>
      <c r="P15" s="2">
        <f t="shared" ref="P15:P23" si="14">(C15-$N15)/$L15</f>
        <v>9.5908299401312043</v>
      </c>
      <c r="Q15" s="2">
        <f t="shared" ref="Q15:Q23" si="15">(D15-$N15)/$L15</f>
        <v>10.620717718937257</v>
      </c>
      <c r="R15" s="2">
        <f t="shared" ref="R15:R23" si="16">(E15-$N15)/$L15</f>
        <v>10.105773829534261</v>
      </c>
      <c r="S15" s="2">
        <f t="shared" ref="S15:S23" si="17">(F15-$N15)/$L15</f>
        <v>7.9816302857468457</v>
      </c>
      <c r="T15" s="2">
        <f t="shared" ref="T15:T23" si="18">(G15-$N15)/$L15</f>
        <v>10.234509801884995</v>
      </c>
      <c r="U15" s="2">
        <f t="shared" ref="U15:U23" si="19">(H15-$N15)/$L15</f>
        <v>8.7540461198513118</v>
      </c>
      <c r="V15" s="2">
        <f t="shared" ref="V15:V23" si="20">(I15-$N15)/$L15</f>
        <v>11.006925635989521</v>
      </c>
      <c r="W15" s="2">
        <f t="shared" ref="W15:W23" si="21">(J15-$N15)/$L15</f>
        <v>9.3333579954297345</v>
      </c>
      <c r="X15" s="2">
        <f t="shared" ref="X15:X23" si="22">_xlfn.STDEV.S(P15:W15)</f>
        <v>1</v>
      </c>
      <c r="Z15" s="2"/>
    </row>
    <row r="16" spans="1:26" x14ac:dyDescent="0.35">
      <c r="A16">
        <v>5</v>
      </c>
      <c r="B16">
        <v>9689</v>
      </c>
      <c r="C16" s="12">
        <f t="shared" si="9"/>
        <v>7469.2501000000002</v>
      </c>
      <c r="D16" s="12">
        <f t="shared" si="9"/>
        <v>7470.2190000000001</v>
      </c>
      <c r="E16" s="12">
        <f t="shared" si="9"/>
        <v>7451.8099000000002</v>
      </c>
      <c r="F16" s="12">
        <f t="shared" si="9"/>
        <v>7470.2190000000001</v>
      </c>
      <c r="G16" s="12">
        <f t="shared" si="9"/>
        <v>7477.9702000000007</v>
      </c>
      <c r="H16" s="12">
        <f t="shared" si="9"/>
        <v>7465.3744999999999</v>
      </c>
      <c r="I16" s="12">
        <f t="shared" si="9"/>
        <v>7475.0634999999993</v>
      </c>
      <c r="J16" s="12">
        <f t="shared" si="9"/>
        <v>7461.4989000000005</v>
      </c>
      <c r="K16" s="12">
        <f t="shared" si="10"/>
        <v>7467.6756374999995</v>
      </c>
      <c r="L16" s="12">
        <f t="shared" si="11"/>
        <v>8.2040390184934626</v>
      </c>
      <c r="N16" s="12">
        <f t="shared" si="12"/>
        <v>7329.7284999999993</v>
      </c>
      <c r="O16" s="2">
        <f t="shared" si="13"/>
        <v>16.814539422477296</v>
      </c>
      <c r="P16" s="2">
        <f t="shared" si="14"/>
        <v>17.006452515095642</v>
      </c>
      <c r="Q16" s="2">
        <f t="shared" si="15"/>
        <v>17.124552879783788</v>
      </c>
      <c r="R16" s="2">
        <f t="shared" si="16"/>
        <v>14.880645950708702</v>
      </c>
      <c r="S16" s="2">
        <f t="shared" si="17"/>
        <v>17.124552879783788</v>
      </c>
      <c r="T16" s="2">
        <f t="shared" si="18"/>
        <v>18.06935579728917</v>
      </c>
      <c r="U16" s="2">
        <f t="shared" si="19"/>
        <v>16.534051056342953</v>
      </c>
      <c r="V16" s="2">
        <f t="shared" si="20"/>
        <v>17.715054703224514</v>
      </c>
      <c r="W16" s="2">
        <f t="shared" si="21"/>
        <v>16.061649597590375</v>
      </c>
      <c r="X16" s="2">
        <f t="shared" si="22"/>
        <v>0.99999999999999967</v>
      </c>
      <c r="Z16" s="2"/>
    </row>
    <row r="17" spans="1:26" x14ac:dyDescent="0.35">
      <c r="A17">
        <v>7.5</v>
      </c>
      <c r="B17">
        <v>9689</v>
      </c>
      <c r="C17" s="12">
        <f t="shared" si="9"/>
        <v>7567.1090000000004</v>
      </c>
      <c r="D17" s="12">
        <f t="shared" si="9"/>
        <v>7569.0468000000001</v>
      </c>
      <c r="E17" s="12">
        <f t="shared" si="9"/>
        <v>7557.42</v>
      </c>
      <c r="F17" s="12">
        <f t="shared" si="9"/>
        <v>7556.4511000000002</v>
      </c>
      <c r="G17" s="12">
        <f t="shared" si="9"/>
        <v>7547.7310000000007</v>
      </c>
      <c r="H17" s="12">
        <f t="shared" si="9"/>
        <v>7554.5132999999996</v>
      </c>
      <c r="I17" s="12">
        <f t="shared" si="9"/>
        <v>7558.3888999999999</v>
      </c>
      <c r="J17" s="12">
        <f t="shared" si="9"/>
        <v>7560.3266999999996</v>
      </c>
      <c r="K17" s="12">
        <f t="shared" si="10"/>
        <v>7558.8733499999989</v>
      </c>
      <c r="L17" s="12">
        <f t="shared" si="11"/>
        <v>6.8118956314879648</v>
      </c>
      <c r="N17" s="12">
        <f t="shared" si="12"/>
        <v>7410.1472000000003</v>
      </c>
      <c r="O17" s="2">
        <f t="shared" si="13"/>
        <v>21.83329840118402</v>
      </c>
      <c r="P17" s="2">
        <f t="shared" si="14"/>
        <v>23.042308410370328</v>
      </c>
      <c r="Q17" s="2">
        <f t="shared" si="15"/>
        <v>23.326781353708192</v>
      </c>
      <c r="R17" s="2">
        <f t="shared" si="16"/>
        <v>21.61994369368076</v>
      </c>
      <c r="S17" s="2">
        <f t="shared" si="17"/>
        <v>21.477707222011826</v>
      </c>
      <c r="T17" s="2">
        <f t="shared" si="18"/>
        <v>20.19757897699132</v>
      </c>
      <c r="U17" s="2">
        <f t="shared" si="19"/>
        <v>21.193234278673835</v>
      </c>
      <c r="V17" s="2">
        <f t="shared" si="20"/>
        <v>21.76218016534969</v>
      </c>
      <c r="W17" s="2">
        <f t="shared" si="21"/>
        <v>22.046653108687551</v>
      </c>
      <c r="X17" s="2">
        <f t="shared" si="22"/>
        <v>1.0000000000000004</v>
      </c>
      <c r="Z17" s="2"/>
    </row>
    <row r="18" spans="1:26" s="13" customFormat="1" x14ac:dyDescent="0.35">
      <c r="A18" s="13">
        <v>10</v>
      </c>
      <c r="B18" s="13">
        <v>9689</v>
      </c>
      <c r="C18" s="14">
        <f t="shared" si="9"/>
        <v>7588.4247999999998</v>
      </c>
      <c r="D18" s="14">
        <f t="shared" si="9"/>
        <v>7583.5802999999996</v>
      </c>
      <c r="E18" s="14">
        <f t="shared" si="9"/>
        <v>7593.2692999999999</v>
      </c>
      <c r="F18" s="14">
        <f t="shared" si="9"/>
        <v>7581.6424999999999</v>
      </c>
      <c r="G18" s="14">
        <f t="shared" si="9"/>
        <v>7582.6113999999998</v>
      </c>
      <c r="H18" s="14">
        <f t="shared" si="9"/>
        <v>7586.4870000000001</v>
      </c>
      <c r="I18" s="14">
        <f t="shared" si="9"/>
        <v>7580.6736000000001</v>
      </c>
      <c r="J18" s="14">
        <f t="shared" si="9"/>
        <v>7591.3314999999993</v>
      </c>
      <c r="K18" s="14">
        <f t="shared" si="10"/>
        <v>7586.0025500000002</v>
      </c>
      <c r="L18" s="14">
        <f t="shared" si="11"/>
        <v>4.66108951120097</v>
      </c>
      <c r="N18" s="14">
        <f t="shared" si="12"/>
        <v>7427.5873999999994</v>
      </c>
      <c r="O18" s="15">
        <f t="shared" si="13"/>
        <v>33.986721263197474</v>
      </c>
      <c r="P18" s="15">
        <f t="shared" si="14"/>
        <v>34.506395900249338</v>
      </c>
      <c r="Q18" s="15">
        <f t="shared" si="15"/>
        <v>33.467046626145411</v>
      </c>
      <c r="R18" s="15">
        <f t="shared" si="16"/>
        <v>35.545745174353264</v>
      </c>
      <c r="S18" s="15">
        <f t="shared" si="17"/>
        <v>33.051306916503918</v>
      </c>
      <c r="T18" s="15">
        <f t="shared" si="18"/>
        <v>33.259176771324668</v>
      </c>
      <c r="U18" s="15">
        <f t="shared" si="19"/>
        <v>34.090656190607845</v>
      </c>
      <c r="V18" s="15">
        <f t="shared" si="20"/>
        <v>32.843437061683176</v>
      </c>
      <c r="W18" s="15">
        <f t="shared" si="21"/>
        <v>35.13000546471158</v>
      </c>
      <c r="X18" s="15">
        <f t="shared" si="22"/>
        <v>1</v>
      </c>
      <c r="Z18" s="15"/>
    </row>
    <row r="19" spans="1:26" x14ac:dyDescent="0.35">
      <c r="A19">
        <v>12.5</v>
      </c>
      <c r="B19">
        <v>9689</v>
      </c>
      <c r="C19" s="12">
        <f t="shared" si="9"/>
        <v>7629.1185999999998</v>
      </c>
      <c r="D19" s="12">
        <f t="shared" si="9"/>
        <v>7615.5540000000001</v>
      </c>
      <c r="E19" s="12">
        <f t="shared" si="9"/>
        <v>7623.3052000000007</v>
      </c>
      <c r="F19" s="12">
        <f t="shared" si="9"/>
        <v>7614.5851000000002</v>
      </c>
      <c r="G19" s="12">
        <f t="shared" si="9"/>
        <v>7612.6472999999996</v>
      </c>
      <c r="H19" s="12">
        <f t="shared" si="9"/>
        <v>7619.4295999999995</v>
      </c>
      <c r="I19" s="12">
        <f t="shared" si="9"/>
        <v>7611.6783999999998</v>
      </c>
      <c r="J19" s="12">
        <f t="shared" si="9"/>
        <v>7620.3984999999993</v>
      </c>
      <c r="K19" s="12">
        <f t="shared" si="10"/>
        <v>7618.3395875000006</v>
      </c>
      <c r="L19" s="12">
        <f t="shared" si="11"/>
        <v>5.9148831157241846</v>
      </c>
      <c r="N19" s="12">
        <f t="shared" si="12"/>
        <v>7480.8769000000002</v>
      </c>
      <c r="O19" s="2">
        <f t="shared" si="13"/>
        <v>23.240135909798145</v>
      </c>
      <c r="P19" s="2">
        <f t="shared" si="14"/>
        <v>25.062490179376894</v>
      </c>
      <c r="Q19" s="2">
        <f t="shared" si="15"/>
        <v>22.769190424401273</v>
      </c>
      <c r="R19" s="2">
        <f t="shared" si="16"/>
        <v>24.079647427244616</v>
      </c>
      <c r="S19" s="2">
        <f t="shared" si="17"/>
        <v>22.605383299045897</v>
      </c>
      <c r="T19" s="2">
        <f t="shared" si="18"/>
        <v>22.277769048334982</v>
      </c>
      <c r="U19" s="2">
        <f t="shared" si="19"/>
        <v>23.424418925822792</v>
      </c>
      <c r="V19" s="2">
        <f t="shared" si="20"/>
        <v>22.113961922979605</v>
      </c>
      <c r="W19" s="2">
        <f t="shared" si="21"/>
        <v>23.588226051178172</v>
      </c>
      <c r="X19" s="2">
        <f t="shared" si="22"/>
        <v>0.99999999999999956</v>
      </c>
      <c r="Z19" s="2"/>
    </row>
    <row r="20" spans="1:26" x14ac:dyDescent="0.35">
      <c r="A20">
        <v>15</v>
      </c>
      <c r="B20">
        <v>9689</v>
      </c>
      <c r="C20" s="12">
        <f t="shared" si="9"/>
        <v>7618.4606999999996</v>
      </c>
      <c r="D20" s="12">
        <f t="shared" si="9"/>
        <v>7615.5540000000001</v>
      </c>
      <c r="E20" s="12">
        <f t="shared" si="9"/>
        <v>7606.8339000000005</v>
      </c>
      <c r="F20" s="12">
        <f t="shared" si="9"/>
        <v>7608.7717000000002</v>
      </c>
      <c r="G20" s="12">
        <f t="shared" si="9"/>
        <v>7616.5228999999999</v>
      </c>
      <c r="H20" s="12">
        <f t="shared" si="9"/>
        <v>7609.7406000000001</v>
      </c>
      <c r="I20" s="12">
        <f t="shared" si="9"/>
        <v>7608.7717000000002</v>
      </c>
      <c r="J20" s="12">
        <f t="shared" si="9"/>
        <v>7620.3984999999993</v>
      </c>
      <c r="K20" s="12">
        <f t="shared" si="10"/>
        <v>7613.1317500000005</v>
      </c>
      <c r="L20" s="12">
        <f t="shared" si="11"/>
        <v>5.1789883457786123</v>
      </c>
      <c r="N20" s="12">
        <f t="shared" si="12"/>
        <v>7470.2190000000001</v>
      </c>
      <c r="O20" s="2">
        <f t="shared" si="13"/>
        <v>27.594723227459749</v>
      </c>
      <c r="P20" s="2">
        <f t="shared" si="14"/>
        <v>28.623679008822492</v>
      </c>
      <c r="Q20" s="2">
        <f t="shared" si="15"/>
        <v>28.062430400806448</v>
      </c>
      <c r="R20" s="2">
        <f t="shared" si="16"/>
        <v>26.37868457675815</v>
      </c>
      <c r="S20" s="2">
        <f t="shared" si="17"/>
        <v>26.752850315435513</v>
      </c>
      <c r="T20" s="2">
        <f t="shared" si="18"/>
        <v>28.24951327014513</v>
      </c>
      <c r="U20" s="2">
        <f t="shared" si="19"/>
        <v>26.939933184774191</v>
      </c>
      <c r="V20" s="2">
        <f t="shared" si="20"/>
        <v>26.752850315435513</v>
      </c>
      <c r="W20" s="2">
        <f t="shared" si="21"/>
        <v>28.997844747499851</v>
      </c>
      <c r="X20" s="2">
        <f t="shared" si="22"/>
        <v>0.99999999999999978</v>
      </c>
      <c r="Z20" s="2"/>
    </row>
    <row r="21" spans="1:26" x14ac:dyDescent="0.35">
      <c r="A21">
        <v>17.5</v>
      </c>
      <c r="B21">
        <v>9689</v>
      </c>
      <c r="C21" s="12">
        <f t="shared" si="9"/>
        <v>7640.7453999999998</v>
      </c>
      <c r="D21" s="12">
        <f t="shared" si="9"/>
        <v>7641.7142999999996</v>
      </c>
      <c r="E21" s="12">
        <f t="shared" si="9"/>
        <v>7645.5898999999999</v>
      </c>
      <c r="F21" s="12">
        <f t="shared" si="9"/>
        <v>7645.5898999999999</v>
      </c>
      <c r="G21" s="12">
        <f t="shared" si="9"/>
        <v>7636.8698000000004</v>
      </c>
      <c r="H21" s="12">
        <f t="shared" si="9"/>
        <v>7646.5587999999998</v>
      </c>
      <c r="I21" s="12">
        <f t="shared" si="9"/>
        <v>7638.8076000000001</v>
      </c>
      <c r="J21" s="12">
        <f t="shared" si="9"/>
        <v>7649.4655000000002</v>
      </c>
      <c r="K21" s="12">
        <f t="shared" si="10"/>
        <v>7643.1676499999994</v>
      </c>
      <c r="L21" s="12">
        <f t="shared" si="11"/>
        <v>4.3019908178821682</v>
      </c>
      <c r="N21" s="12">
        <f t="shared" si="12"/>
        <v>7496.3793000000005</v>
      </c>
      <c r="O21" s="2">
        <f t="shared" si="13"/>
        <v>34.121028196954988</v>
      </c>
      <c r="P21" s="2">
        <f t="shared" si="14"/>
        <v>33.557974926378257</v>
      </c>
      <c r="Q21" s="2">
        <f t="shared" si="15"/>
        <v>33.783196234608944</v>
      </c>
      <c r="R21" s="2">
        <f t="shared" si="16"/>
        <v>34.684081467531925</v>
      </c>
      <c r="S21" s="2">
        <f t="shared" si="17"/>
        <v>34.684081467531925</v>
      </c>
      <c r="T21" s="2">
        <f t="shared" si="18"/>
        <v>32.657089693455482</v>
      </c>
      <c r="U21" s="2">
        <f t="shared" si="19"/>
        <v>34.909302775762619</v>
      </c>
      <c r="V21" s="2">
        <f t="shared" si="20"/>
        <v>33.10753230991687</v>
      </c>
      <c r="W21" s="2">
        <f t="shared" si="21"/>
        <v>35.584966700454906</v>
      </c>
      <c r="X21" s="2">
        <f t="shared" si="22"/>
        <v>0.99999999999999889</v>
      </c>
      <c r="Z21" s="2"/>
    </row>
    <row r="22" spans="1:26" x14ac:dyDescent="0.35">
      <c r="A22">
        <v>20</v>
      </c>
      <c r="B22">
        <v>9689</v>
      </c>
      <c r="C22" s="12">
        <f t="shared" si="9"/>
        <v>7659.1544999999996</v>
      </c>
      <c r="D22" s="12">
        <f t="shared" si="9"/>
        <v>7650.4344000000001</v>
      </c>
      <c r="E22" s="12">
        <f t="shared" si="9"/>
        <v>7654.31</v>
      </c>
      <c r="F22" s="12">
        <f t="shared" si="9"/>
        <v>7653.3411000000006</v>
      </c>
      <c r="G22" s="12">
        <f t="shared" si="9"/>
        <v>7650.4344000000001</v>
      </c>
      <c r="H22" s="12">
        <f t="shared" si="9"/>
        <v>7647.5276999999996</v>
      </c>
      <c r="I22" s="12">
        <f t="shared" si="9"/>
        <v>7643.6521000000002</v>
      </c>
      <c r="J22" s="12">
        <f t="shared" si="9"/>
        <v>7653.3411000000006</v>
      </c>
      <c r="K22" s="12">
        <f t="shared" si="10"/>
        <v>7651.5244124999999</v>
      </c>
      <c r="L22" s="12">
        <f t="shared" si="11"/>
        <v>4.6736603784056117</v>
      </c>
      <c r="N22" s="12">
        <f t="shared" si="12"/>
        <v>7505.0993999999992</v>
      </c>
      <c r="O22" s="2">
        <f t="shared" si="13"/>
        <v>31.329835855542566</v>
      </c>
      <c r="P22" s="2">
        <f t="shared" si="14"/>
        <v>32.96240794727052</v>
      </c>
      <c r="Q22" s="2">
        <f t="shared" si="15"/>
        <v>31.09661127101003</v>
      </c>
      <c r="R22" s="2">
        <f t="shared" si="16"/>
        <v>31.925854238237022</v>
      </c>
      <c r="S22" s="2">
        <f t="shared" si="17"/>
        <v>31.718543496430325</v>
      </c>
      <c r="T22" s="2">
        <f t="shared" si="18"/>
        <v>31.09661127101003</v>
      </c>
      <c r="U22" s="2">
        <f t="shared" si="19"/>
        <v>30.474679045589735</v>
      </c>
      <c r="V22" s="2">
        <f t="shared" si="20"/>
        <v>29.645436078362938</v>
      </c>
      <c r="W22" s="2">
        <f t="shared" si="21"/>
        <v>31.718543496430325</v>
      </c>
      <c r="X22" s="2">
        <f t="shared" si="22"/>
        <v>0.99999999999999933</v>
      </c>
      <c r="Z22" s="2"/>
    </row>
    <row r="23" spans="1:26" x14ac:dyDescent="0.35">
      <c r="A23">
        <v>22.5</v>
      </c>
      <c r="B23">
        <v>9689</v>
      </c>
      <c r="C23" s="12">
        <f t="shared" si="9"/>
        <v>7653.3411000000006</v>
      </c>
      <c r="D23" s="12">
        <f t="shared" si="9"/>
        <v>7644.6210000000001</v>
      </c>
      <c r="E23" s="12">
        <f t="shared" si="9"/>
        <v>7651.4032999999999</v>
      </c>
      <c r="F23" s="12">
        <f t="shared" si="9"/>
        <v>7645.5898999999999</v>
      </c>
      <c r="G23" s="12">
        <f t="shared" si="9"/>
        <v>7648.4965999999995</v>
      </c>
      <c r="H23" s="12">
        <f t="shared" si="9"/>
        <v>7642.6831999999995</v>
      </c>
      <c r="I23" s="12">
        <f t="shared" si="9"/>
        <v>7648.4965999999995</v>
      </c>
      <c r="J23" s="12">
        <f t="shared" si="9"/>
        <v>7651.4032999999999</v>
      </c>
      <c r="K23" s="12">
        <f t="shared" si="10"/>
        <v>7648.2543749999995</v>
      </c>
      <c r="L23" s="12">
        <f t="shared" si="11"/>
        <v>3.7256333351335762</v>
      </c>
      <c r="N23" s="12">
        <f t="shared" si="12"/>
        <v>7501.2237999999998</v>
      </c>
      <c r="O23" s="2">
        <f t="shared" si="13"/>
        <v>39.464585420542527</v>
      </c>
      <c r="P23" s="2">
        <f t="shared" si="14"/>
        <v>40.829917041352353</v>
      </c>
      <c r="Q23" s="2">
        <f t="shared" si="15"/>
        <v>38.489348548535865</v>
      </c>
      <c r="R23" s="2">
        <f t="shared" si="16"/>
        <v>40.309790709615221</v>
      </c>
      <c r="S23" s="2">
        <f t="shared" si="17"/>
        <v>38.74941171440431</v>
      </c>
      <c r="T23" s="2">
        <f t="shared" si="18"/>
        <v>39.529601212009638</v>
      </c>
      <c r="U23" s="2">
        <f t="shared" si="19"/>
        <v>37.969222216798734</v>
      </c>
      <c r="V23" s="2">
        <f t="shared" si="20"/>
        <v>39.529601212009638</v>
      </c>
      <c r="W23" s="2">
        <f t="shared" si="21"/>
        <v>40.309790709615221</v>
      </c>
      <c r="X23" s="2">
        <f t="shared" si="22"/>
        <v>1</v>
      </c>
      <c r="Z23" s="2"/>
    </row>
    <row r="25" spans="1:26" x14ac:dyDescent="0.35">
      <c r="A25" t="s">
        <v>6</v>
      </c>
      <c r="B25" t="s">
        <v>4</v>
      </c>
    </row>
    <row r="26" spans="1:26" x14ac:dyDescent="0.35">
      <c r="A26">
        <v>2</v>
      </c>
      <c r="B26" s="12">
        <v>7.3359468170427151</v>
      </c>
    </row>
    <row r="27" spans="1:26" x14ac:dyDescent="0.35">
      <c r="A27">
        <v>2.5</v>
      </c>
      <c r="B27" s="12">
        <v>9.7034739159382166</v>
      </c>
    </row>
    <row r="28" spans="1:26" x14ac:dyDescent="0.35">
      <c r="A28">
        <v>5</v>
      </c>
      <c r="B28" s="12">
        <v>16.814539422477296</v>
      </c>
    </row>
    <row r="29" spans="1:26" x14ac:dyDescent="0.35">
      <c r="A29">
        <v>7.5</v>
      </c>
      <c r="B29" s="12">
        <v>21.83329840118402</v>
      </c>
    </row>
    <row r="30" spans="1:26" x14ac:dyDescent="0.35">
      <c r="A30">
        <v>10</v>
      </c>
      <c r="B30" s="12">
        <v>34</v>
      </c>
    </row>
    <row r="31" spans="1:26" x14ac:dyDescent="0.35">
      <c r="A31">
        <v>12.5</v>
      </c>
      <c r="B31" s="12">
        <v>23.240135909798145</v>
      </c>
    </row>
    <row r="32" spans="1:26" x14ac:dyDescent="0.35">
      <c r="A32">
        <v>15</v>
      </c>
      <c r="B32" s="12">
        <v>27.594723227459749</v>
      </c>
    </row>
    <row r="33" spans="1:2" x14ac:dyDescent="0.35">
      <c r="A33">
        <v>17.5</v>
      </c>
      <c r="B33" s="12">
        <v>34.121028196954988</v>
      </c>
    </row>
    <row r="34" spans="1:2" x14ac:dyDescent="0.35">
      <c r="A34">
        <v>20</v>
      </c>
      <c r="B34" s="12">
        <v>31.329835855542566</v>
      </c>
    </row>
    <row r="35" spans="1:2" x14ac:dyDescent="0.35">
      <c r="A35">
        <v>22.5</v>
      </c>
      <c r="B35" s="12">
        <v>39.464585420542527</v>
      </c>
    </row>
  </sheetData>
  <mergeCells count="4">
    <mergeCell ref="C1:J1"/>
    <mergeCell ref="P1:W1"/>
    <mergeCell ref="C13:J13"/>
    <mergeCell ref="P13:W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workbookViewId="0">
      <selection activeCell="D23" sqref="D23"/>
    </sheetView>
  </sheetViews>
  <sheetFormatPr defaultRowHeight="14.5" x14ac:dyDescent="0.35"/>
  <cols>
    <col min="8" max="8" width="10.54296875" bestFit="1" customWidth="1"/>
    <col min="9" max="9" width="9.1796875" style="3"/>
  </cols>
  <sheetData>
    <row r="1" spans="1:12" x14ac:dyDescent="0.35">
      <c r="A1">
        <v>1</v>
      </c>
      <c r="B1">
        <v>16053</v>
      </c>
      <c r="C1">
        <v>0.36870000000000003</v>
      </c>
      <c r="D1">
        <v>4.1999999999999997E-3</v>
      </c>
      <c r="E1">
        <v>5918.6328000000003</v>
      </c>
      <c r="F1">
        <v>5918.6328000000003</v>
      </c>
      <c r="H1" s="6">
        <f>B1*C1</f>
        <v>5918.7411000000002</v>
      </c>
      <c r="I1" s="7" t="s">
        <v>0</v>
      </c>
      <c r="K1" s="9" t="s">
        <v>4</v>
      </c>
      <c r="L1" s="10">
        <f>(H10-H1)/H11</f>
        <v>13.023945203954002</v>
      </c>
    </row>
    <row r="2" spans="1:12" x14ac:dyDescent="0.35">
      <c r="A2">
        <v>2</v>
      </c>
      <c r="B2">
        <v>16053</v>
      </c>
      <c r="C2">
        <v>0.37840000000000001</v>
      </c>
      <c r="D2">
        <v>4.3E-3</v>
      </c>
      <c r="E2">
        <v>6074.8478999999998</v>
      </c>
      <c r="F2">
        <v>6074.8478999999998</v>
      </c>
      <c r="H2" s="4">
        <f t="shared" ref="H2:H9" si="0">B2*C2</f>
        <v>6074.4552000000003</v>
      </c>
      <c r="I2" s="18" t="s">
        <v>1</v>
      </c>
      <c r="K2" s="9" t="s">
        <v>5</v>
      </c>
      <c r="L2" s="11">
        <f>100*(H10-H1)/H10</f>
        <v>2.7208865142970318</v>
      </c>
    </row>
    <row r="3" spans="1:12" x14ac:dyDescent="0.35">
      <c r="A3">
        <v>3</v>
      </c>
      <c r="B3">
        <v>16053</v>
      </c>
      <c r="C3">
        <v>0.37790000000000001</v>
      </c>
      <c r="D3">
        <v>4.1000000000000003E-3</v>
      </c>
      <c r="E3">
        <v>6066.5222000000003</v>
      </c>
      <c r="F3">
        <v>6066.5222000000003</v>
      </c>
      <c r="H3" s="4">
        <f t="shared" si="0"/>
        <v>6066.4287000000004</v>
      </c>
      <c r="I3" s="18"/>
    </row>
    <row r="4" spans="1:12" x14ac:dyDescent="0.35">
      <c r="A4">
        <v>4</v>
      </c>
      <c r="B4">
        <v>16053</v>
      </c>
      <c r="C4">
        <v>0.3785</v>
      </c>
      <c r="D4">
        <v>4.1999999999999997E-3</v>
      </c>
      <c r="E4">
        <v>6075.8543</v>
      </c>
      <c r="F4">
        <v>6075.8543</v>
      </c>
      <c r="H4" s="4">
        <f t="shared" si="0"/>
        <v>6076.0605000000005</v>
      </c>
      <c r="I4" s="18"/>
    </row>
    <row r="5" spans="1:12" x14ac:dyDescent="0.35">
      <c r="A5">
        <v>5</v>
      </c>
      <c r="B5">
        <v>16053</v>
      </c>
      <c r="C5">
        <v>0.37859999999999999</v>
      </c>
      <c r="D5">
        <v>4.3E-3</v>
      </c>
      <c r="E5">
        <v>6077.2812999999996</v>
      </c>
      <c r="F5">
        <v>6077.2812999999996</v>
      </c>
      <c r="H5" s="4">
        <f t="shared" si="0"/>
        <v>6077.6657999999998</v>
      </c>
      <c r="I5" s="18"/>
    </row>
    <row r="6" spans="1:12" x14ac:dyDescent="0.35">
      <c r="A6">
        <v>6</v>
      </c>
      <c r="B6">
        <v>16053</v>
      </c>
      <c r="C6">
        <v>0.37919999999999998</v>
      </c>
      <c r="D6">
        <v>4.3E-3</v>
      </c>
      <c r="E6">
        <v>6088.076</v>
      </c>
      <c r="F6">
        <v>6088.076</v>
      </c>
      <c r="H6" s="4">
        <f t="shared" si="0"/>
        <v>6087.2975999999999</v>
      </c>
      <c r="I6" s="18"/>
    </row>
    <row r="7" spans="1:12" x14ac:dyDescent="0.35">
      <c r="A7">
        <v>7</v>
      </c>
      <c r="B7">
        <v>16053</v>
      </c>
      <c r="C7">
        <v>0.38009999999999999</v>
      </c>
      <c r="D7">
        <v>4.3E-3</v>
      </c>
      <c r="E7">
        <v>6101.4317000000001</v>
      </c>
      <c r="F7">
        <v>6101.4317000000001</v>
      </c>
      <c r="H7" s="4">
        <f t="shared" si="0"/>
        <v>6101.7452999999996</v>
      </c>
      <c r="I7" s="18"/>
    </row>
    <row r="8" spans="1:12" x14ac:dyDescent="0.35">
      <c r="A8">
        <v>8</v>
      </c>
      <c r="B8">
        <v>16053</v>
      </c>
      <c r="C8">
        <v>0.38</v>
      </c>
      <c r="D8">
        <v>4.3E-3</v>
      </c>
      <c r="E8">
        <v>6099.8427000000001</v>
      </c>
      <c r="F8">
        <v>6099.8427000000001</v>
      </c>
      <c r="H8" s="4">
        <f t="shared" si="0"/>
        <v>6100.14</v>
      </c>
      <c r="I8" s="18"/>
    </row>
    <row r="9" spans="1:12" x14ac:dyDescent="0.35">
      <c r="A9">
        <v>9</v>
      </c>
      <c r="B9">
        <v>16053</v>
      </c>
      <c r="C9">
        <v>0.37940000000000002</v>
      </c>
      <c r="D9">
        <v>5.1000000000000004E-3</v>
      </c>
      <c r="E9">
        <v>6090.6121000000003</v>
      </c>
      <c r="F9">
        <v>6090.6121000000003</v>
      </c>
      <c r="H9" s="4">
        <f t="shared" si="0"/>
        <v>6090.5082000000002</v>
      </c>
      <c r="I9" s="18"/>
    </row>
    <row r="10" spans="1:12" x14ac:dyDescent="0.35">
      <c r="H10" s="4">
        <f>AVERAGE(H2:H9)</f>
        <v>6084.2876625000008</v>
      </c>
      <c r="I10" s="8" t="s">
        <v>3</v>
      </c>
      <c r="J10" s="5"/>
    </row>
    <row r="11" spans="1:12" x14ac:dyDescent="0.35">
      <c r="H11" s="4">
        <f>_xlfn.STDEV.S(H2:H9)</f>
        <v>12.710938191734833</v>
      </c>
      <c r="I11" s="8" t="s">
        <v>2</v>
      </c>
      <c r="J11" s="5"/>
    </row>
  </sheetData>
  <mergeCells count="1">
    <mergeCell ref="I2:I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"/>
  <sheetViews>
    <sheetView workbookViewId="0">
      <selection activeCell="F17" sqref="F17"/>
    </sheetView>
  </sheetViews>
  <sheetFormatPr defaultRowHeight="14.5" x14ac:dyDescent="0.35"/>
  <cols>
    <col min="8" max="8" width="10.54296875" bestFit="1" customWidth="1"/>
    <col min="9" max="9" width="9.1796875" style="3"/>
  </cols>
  <sheetData>
    <row r="1" spans="1:12" x14ac:dyDescent="0.35">
      <c r="A1">
        <v>1</v>
      </c>
      <c r="B1">
        <v>8021</v>
      </c>
      <c r="C1">
        <v>0.36859999999999998</v>
      </c>
      <c r="D1">
        <v>4.4000000000000003E-3</v>
      </c>
      <c r="E1">
        <v>2956.8035</v>
      </c>
      <c r="F1">
        <v>2956.8035</v>
      </c>
      <c r="H1" s="6">
        <f>B1*C1</f>
        <v>2956.5405999999998</v>
      </c>
      <c r="I1" s="7" t="s">
        <v>0</v>
      </c>
      <c r="K1" s="9" t="s">
        <v>4</v>
      </c>
      <c r="L1" s="10">
        <f>(H10-H1)/H11</f>
        <v>15.988469996828975</v>
      </c>
    </row>
    <row r="2" spans="1:12" x14ac:dyDescent="0.35">
      <c r="A2">
        <v>2</v>
      </c>
      <c r="B2">
        <v>8021</v>
      </c>
      <c r="C2">
        <v>0.37909999999999999</v>
      </c>
      <c r="D2">
        <v>4.5999999999999999E-3</v>
      </c>
      <c r="E2">
        <v>3040.6840000000002</v>
      </c>
      <c r="F2">
        <v>3040.6840000000002</v>
      </c>
      <c r="H2" s="4">
        <f t="shared" ref="H2:H9" si="0">B2*C2</f>
        <v>3040.7610999999997</v>
      </c>
      <c r="I2" s="18" t="s">
        <v>1</v>
      </c>
      <c r="K2" s="9" t="s">
        <v>5</v>
      </c>
      <c r="L2" s="11">
        <f>100*(H10-H1)/H10</f>
        <v>2.6862913339053547</v>
      </c>
    </row>
    <row r="3" spans="1:12" x14ac:dyDescent="0.35">
      <c r="A3">
        <v>3</v>
      </c>
      <c r="B3">
        <v>8021</v>
      </c>
      <c r="C3">
        <v>0.3785</v>
      </c>
      <c r="D3">
        <v>4.3E-3</v>
      </c>
      <c r="E3">
        <v>3035.6435000000001</v>
      </c>
      <c r="F3">
        <v>3035.6435000000001</v>
      </c>
      <c r="H3" s="4">
        <f t="shared" si="0"/>
        <v>3035.9485</v>
      </c>
      <c r="I3" s="18"/>
    </row>
    <row r="4" spans="1:12" x14ac:dyDescent="0.35">
      <c r="A4">
        <v>4</v>
      </c>
      <c r="B4">
        <v>8021</v>
      </c>
      <c r="C4">
        <v>0.37840000000000001</v>
      </c>
      <c r="D4">
        <v>4.4000000000000003E-3</v>
      </c>
      <c r="E4">
        <v>3035.1826000000001</v>
      </c>
      <c r="F4">
        <v>3035.1826000000001</v>
      </c>
      <c r="H4" s="4">
        <f t="shared" si="0"/>
        <v>3035.1464000000001</v>
      </c>
      <c r="I4" s="18"/>
    </row>
    <row r="5" spans="1:12" x14ac:dyDescent="0.35">
      <c r="A5">
        <v>5</v>
      </c>
      <c r="B5">
        <v>8021</v>
      </c>
      <c r="C5">
        <v>0.378</v>
      </c>
      <c r="D5">
        <v>4.4999999999999997E-3</v>
      </c>
      <c r="E5">
        <v>3031.5664999999999</v>
      </c>
      <c r="F5">
        <v>3031.5664999999999</v>
      </c>
      <c r="H5" s="4">
        <f t="shared" si="0"/>
        <v>3031.9380000000001</v>
      </c>
      <c r="I5" s="18"/>
    </row>
    <row r="6" spans="1:12" x14ac:dyDescent="0.35">
      <c r="A6">
        <v>6</v>
      </c>
      <c r="B6">
        <v>8021</v>
      </c>
      <c r="C6">
        <v>0.37819999999999998</v>
      </c>
      <c r="D6">
        <v>4.4999999999999997E-3</v>
      </c>
      <c r="E6">
        <v>3033.9079999999999</v>
      </c>
      <c r="F6">
        <v>3033.9079999999999</v>
      </c>
      <c r="H6" s="4">
        <f t="shared" si="0"/>
        <v>3033.5421999999999</v>
      </c>
      <c r="I6" s="18"/>
    </row>
    <row r="7" spans="1:12" x14ac:dyDescent="0.35">
      <c r="A7">
        <v>8</v>
      </c>
      <c r="B7">
        <v>8021</v>
      </c>
      <c r="C7">
        <v>0.37869999999999998</v>
      </c>
      <c r="D7">
        <v>4.1999999999999997E-3</v>
      </c>
      <c r="E7">
        <v>3037.3930999999998</v>
      </c>
      <c r="F7">
        <v>3037.3930999999998</v>
      </c>
      <c r="H7" s="4">
        <f t="shared" si="0"/>
        <v>3037.5526999999997</v>
      </c>
      <c r="I7" s="18"/>
    </row>
    <row r="8" spans="1:12" x14ac:dyDescent="0.35">
      <c r="A8">
        <v>9</v>
      </c>
      <c r="B8">
        <v>8021</v>
      </c>
      <c r="C8">
        <v>0.37980000000000003</v>
      </c>
      <c r="D8">
        <v>4.4000000000000003E-3</v>
      </c>
      <c r="E8">
        <v>3046.3769000000002</v>
      </c>
      <c r="F8">
        <v>3046.3769000000002</v>
      </c>
      <c r="H8" s="4">
        <f t="shared" si="0"/>
        <v>3046.3758000000003</v>
      </c>
      <c r="I8" s="18"/>
    </row>
    <row r="9" spans="1:12" x14ac:dyDescent="0.35">
      <c r="A9">
        <v>10</v>
      </c>
      <c r="B9">
        <v>8021</v>
      </c>
      <c r="C9">
        <v>0.3795</v>
      </c>
      <c r="D9">
        <v>4.4000000000000003E-3</v>
      </c>
      <c r="E9">
        <v>3043.6682999999998</v>
      </c>
      <c r="F9">
        <v>3043.6682999999998</v>
      </c>
      <c r="H9" s="4">
        <f t="shared" si="0"/>
        <v>3043.9695000000002</v>
      </c>
      <c r="I9" s="18"/>
    </row>
    <row r="10" spans="1:12" x14ac:dyDescent="0.35">
      <c r="H10" s="4">
        <f>AVERAGE(H2:H9)</f>
        <v>3038.1542749999999</v>
      </c>
      <c r="I10" s="8" t="s">
        <v>3</v>
      </c>
      <c r="J10" s="5"/>
    </row>
    <row r="11" spans="1:12" x14ac:dyDescent="0.35">
      <c r="H11" s="4">
        <f>_xlfn.STDEV.S(H2:H9)</f>
        <v>5.1045331427076297</v>
      </c>
      <c r="I11" s="8" t="s">
        <v>2</v>
      </c>
      <c r="J11" s="5"/>
    </row>
  </sheetData>
  <mergeCells count="1">
    <mergeCell ref="I2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</vt:lpstr>
      <vt:lpstr>C (8)</vt:lpstr>
      <vt:lpstr>SNR (8)</vt:lpstr>
      <vt:lpstr>SNR (old)</vt:lpstr>
      <vt:lpstr>SNR (also old)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2026-05-05T12:53:17Z</dcterms:modified>
</cp:coreProperties>
</file>