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223\Desktop\"/>
    </mc:Choice>
  </mc:AlternateContent>
  <xr:revisionPtr revIDLastSave="0" documentId="13_ncr:1_{C22014F8-8E64-4A80-B1E2-5EFBF1C69516}" xr6:coauthVersionLast="47" xr6:coauthVersionMax="47" xr10:uidLastSave="{00000000-0000-0000-0000-000000000000}"/>
  <bookViews>
    <workbookView xWindow="-96" yWindow="-96" windowWidth="23232" windowHeight="12432" firstSheet="3" activeTab="6" xr2:uid="{3ED8E065-A2DC-47BB-A2A8-BCBEE8CA1BFD}"/>
  </bookViews>
  <sheets>
    <sheet name="Sheet1" sheetId="1" r:id="rId1"/>
    <sheet name="Sheet2" sheetId="2" r:id="rId2"/>
    <sheet name="VCU &lt; VN" sheetId="3" r:id="rId3"/>
    <sheet name="Aumento di Capitale Reale " sheetId="4" r:id="rId4"/>
    <sheet name="Versamenti parziali" sheetId="5" r:id="rId5"/>
    <sheet name="Aumenti gratuiti di capitale " sheetId="6" r:id="rId6"/>
    <sheet name="Riduzione Capitale Social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7" l="1"/>
  <c r="G19" i="7"/>
  <c r="G17" i="7"/>
  <c r="A8" i="7"/>
  <c r="E7" i="7"/>
  <c r="I15" i="6"/>
  <c r="I14" i="6"/>
  <c r="D12" i="6"/>
  <c r="I8" i="6"/>
  <c r="D11" i="6"/>
  <c r="C11" i="6"/>
  <c r="D7" i="5"/>
  <c r="D6" i="5"/>
  <c r="D5" i="5"/>
  <c r="D4" i="5"/>
  <c r="E7" i="4"/>
  <c r="D7" i="4"/>
  <c r="D15" i="3"/>
  <c r="D14" i="3"/>
  <c r="E6" i="3"/>
  <c r="C4" i="3"/>
  <c r="J29" i="2"/>
  <c r="B32" i="2"/>
  <c r="C30" i="2"/>
  <c r="C27" i="2"/>
  <c r="E19" i="2"/>
  <c r="E18" i="2"/>
  <c r="E17" i="2"/>
  <c r="E16" i="2"/>
  <c r="G12" i="2"/>
  <c r="D24" i="1"/>
  <c r="I27" i="1"/>
  <c r="D27" i="1"/>
  <c r="C25" i="1"/>
  <c r="E12" i="1"/>
</calcChain>
</file>

<file path=xl/sharedStrings.xml><?xml version="1.0" encoding="utf-8"?>
<sst xmlns="http://schemas.openxmlformats.org/spreadsheetml/2006/main" count="188" uniqueCount="115">
  <si>
    <t xml:space="preserve">azione </t>
  </si>
  <si>
    <t xml:space="preserve">valore nominale 1 euro </t>
  </si>
  <si>
    <t xml:space="preserve">relazione tra capitale sociale, valore nominale e numeri azioni </t>
  </si>
  <si>
    <t xml:space="preserve">capitale sociale = n.azioni emesse  X valore nominale </t>
  </si>
  <si>
    <t xml:space="preserve">nella lezione di ieri  = prezzo delle emissioni = valore nominale del capitale </t>
  </si>
  <si>
    <t>prezzo di emissione = valore nominale del capitale sociale</t>
  </si>
  <si>
    <t xml:space="preserve">Il valore nominale del capitale sociale = </t>
  </si>
  <si>
    <t xml:space="preserve">Una società emette alla pari 50000 azioni con valore unitario 1 Euro. </t>
  </si>
  <si>
    <t xml:space="preserve">Al momento della sottoscrizione e del contestuale versamento </t>
  </si>
  <si>
    <t>Banca c/c</t>
  </si>
  <si>
    <t>a</t>
  </si>
  <si>
    <t xml:space="preserve">Capitale Sociale </t>
  </si>
  <si>
    <t>A+</t>
  </si>
  <si>
    <t>N+</t>
  </si>
  <si>
    <t>Dare</t>
  </si>
  <si>
    <t>Avere</t>
  </si>
  <si>
    <t>Stato Patrimoniale</t>
  </si>
  <si>
    <t xml:space="preserve">Differenza tra valore contabile unitario e valore nominale </t>
  </si>
  <si>
    <t>valore contabile unitario</t>
  </si>
  <si>
    <t>capitale netto/n.azioni</t>
  </si>
  <si>
    <t>La società Alfa presenta il seguente patrimonio netto con 50000 Euro di Capitale Sociale costituito da 50000 azioni con valore nominale 1 Euro</t>
  </si>
  <si>
    <t>Capitale Sociale</t>
  </si>
  <si>
    <t>Riserve di utili</t>
  </si>
  <si>
    <t>Capitale Netto</t>
  </si>
  <si>
    <t xml:space="preserve">l'azione vale contabilmente </t>
  </si>
  <si>
    <t xml:space="preserve">in più </t>
  </si>
  <si>
    <t xml:space="preserve">quando emettiamo nuove azioni le emettiamo sopra la pari ovvero i sottoscrittori pagano un prezzo di emissione maggiore valore nominale </t>
  </si>
  <si>
    <t xml:space="preserve">prezzo di emissione in misura pari al valore contabile unitario. </t>
  </si>
  <si>
    <t xml:space="preserve">differenza tra prezzo di emissione e valore nominale = sovrapprezzo alimenta una riserva o fondo denominata riserva sovrapprezzo azioni o </t>
  </si>
  <si>
    <t xml:space="preserve">fondo sovrapprezzo azioni </t>
  </si>
  <si>
    <t xml:space="preserve">Si emettono 50000 nuove azioni con valore nominale 1 euro ad un prezzo di emissione di </t>
  </si>
  <si>
    <t xml:space="preserve">Euro 1,60 (pari al VCU). Ogni azione si scompone cosi: </t>
  </si>
  <si>
    <t xml:space="preserve">Componente del prezzo di emissione </t>
  </si>
  <si>
    <t>Valore nominale (viene registrato nel Capitale Sociale)</t>
  </si>
  <si>
    <t>Sovrapprezzo (viene registrato nel Fondo Sovrapprezzo Azioni)</t>
  </si>
  <si>
    <t>Prezzo di emissione</t>
  </si>
  <si>
    <t xml:space="preserve">Moltiplicando per le 50000 azioni emesse si ottiene l'importo complessivo dell'apporto e la </t>
  </si>
  <si>
    <t>sua riportizione</t>
  </si>
  <si>
    <t>Apporto Complessivo pari a 80000</t>
  </si>
  <si>
    <t>Quota rilevata nel Capitale Sociale</t>
  </si>
  <si>
    <t>Quota rilevata nel Fondo Sovrapprezzo Azioni</t>
  </si>
  <si>
    <t>Totale Apporto</t>
  </si>
  <si>
    <t xml:space="preserve">Scrittura contabile </t>
  </si>
  <si>
    <t xml:space="preserve">Banca c/c </t>
  </si>
  <si>
    <t>Diversi</t>
  </si>
  <si>
    <t>Fondo Sovrapprezzo Azioni</t>
  </si>
  <si>
    <t>Fondo Sovrapprezzo azioni</t>
  </si>
  <si>
    <t>Totale Capitale Netto</t>
  </si>
  <si>
    <t>VCU</t>
  </si>
  <si>
    <t xml:space="preserve">sovrapprezzo 0,6 </t>
  </si>
  <si>
    <t xml:space="preserve">sovrapprezzo teorico </t>
  </si>
  <si>
    <t xml:space="preserve">fondo (riserva) sovrapprezzo azioni </t>
  </si>
  <si>
    <t xml:space="preserve">Valore Patrimonio Netto dopo l'operazione di emissione delle azioni </t>
  </si>
  <si>
    <t>Patrimonio Netto</t>
  </si>
  <si>
    <t>Valore Patrimonio Netto prima dell'operazione di emissione delle nuove azioni</t>
  </si>
  <si>
    <t xml:space="preserve">Società in perdita </t>
  </si>
  <si>
    <t xml:space="preserve">Perdite accumulate (esercizi precedenti) </t>
  </si>
  <si>
    <t xml:space="preserve">valore nominale ogni azione pari ad 1 euro </t>
  </si>
  <si>
    <t xml:space="preserve">valore contabile unitario di ogni azioni </t>
  </si>
  <si>
    <t xml:space="preserve">non ha senso emettere nuove azioni ma questo caso si riferisce al tema della riduzione delle perdite </t>
  </si>
  <si>
    <t xml:space="preserve">Esempio Aumento di Capitale Sociale con conferimento in natura </t>
  </si>
  <si>
    <t xml:space="preserve">Un socio apporta un immobile del valore di 120000 Euro. A fronte di questo conferimento vengono emesse 80000 azioni al valore nominale di 1 Euro. </t>
  </si>
  <si>
    <t xml:space="preserve">Si determina la ripartizione del valore del bene conferito </t>
  </si>
  <si>
    <t>Valore conferito</t>
  </si>
  <si>
    <t xml:space="preserve">quota rilevata a Capitale Sociale </t>
  </si>
  <si>
    <t>quota rilevata a Fondo Sovrapprezzo Azioni</t>
  </si>
  <si>
    <t>Immobili</t>
  </si>
  <si>
    <t xml:space="preserve">Aumento di capitale a pagamento = aumento del valore nominale delle azioni già esistenti </t>
  </si>
  <si>
    <t>Aumento di Capitale tramite aumento del valore nominale delle azioni</t>
  </si>
  <si>
    <t xml:space="preserve">La società ha 50000 azioni. Il valore nominale unitario viene portato da 1 euro a 1, 50 euro, senza emettere nuove azioni </t>
  </si>
  <si>
    <t xml:space="preserve">Prima dell'aumento del valore nominale </t>
  </si>
  <si>
    <t xml:space="preserve">Dopo l'aumento del Valore nominale </t>
  </si>
  <si>
    <t>Incremento</t>
  </si>
  <si>
    <t>Si emettono 50000 azioni ad Euro 1,60 ( 1 Euro d i valore nominale e 0,60 di sovrapprezzo), con versamento immediato del 25%</t>
  </si>
  <si>
    <t xml:space="preserve">del nominale e versamento integrale del sovrapprezzo. </t>
  </si>
  <si>
    <t xml:space="preserve">Gli importi si determinano in questa modalità: </t>
  </si>
  <si>
    <t>Sovrapprezzo versato</t>
  </si>
  <si>
    <t xml:space="preserve">Nominale versato </t>
  </si>
  <si>
    <t xml:space="preserve">Totale incassato </t>
  </si>
  <si>
    <t>Nominale non versato</t>
  </si>
  <si>
    <t xml:space="preserve">Diversi </t>
  </si>
  <si>
    <t>Credito verso soci (capitale non versato</t>
  </si>
  <si>
    <t>Gli amministratori richiamo il versamento del restante 75%</t>
  </si>
  <si>
    <t>Credito verso soci</t>
  </si>
  <si>
    <t>Credito v/soci decimi richiamati</t>
  </si>
  <si>
    <t>Pagamento del restante 75%</t>
  </si>
  <si>
    <t xml:space="preserve">Aumento gratuito di capitale </t>
  </si>
  <si>
    <t xml:space="preserve">Il capitale netto non aumenta, ma il numero delle azioni ed il capitale sociale aumentano  </t>
  </si>
  <si>
    <t xml:space="preserve">Una società ha un capitale netto pari a 190000 Euro cosi composto, con valore nominale unitario di azione di Euro 10 e 10000 azioni. </t>
  </si>
  <si>
    <t xml:space="preserve">Fondo Sovrapprezzo Azioni </t>
  </si>
  <si>
    <t xml:space="preserve">Riserva di utile </t>
  </si>
  <si>
    <t xml:space="preserve">Capitale Netto </t>
  </si>
  <si>
    <t xml:space="preserve">Aumento gratuito di capitale sociale incorporando nel capitale sociale 10000 Euro di riserve di utili </t>
  </si>
  <si>
    <t>Capitale netto</t>
  </si>
  <si>
    <t xml:space="preserve">Prima dell'aumento di capitale sociale </t>
  </si>
  <si>
    <t xml:space="preserve">Dopo l'aumento di capitale sociale </t>
  </si>
  <si>
    <t>N azioni</t>
  </si>
  <si>
    <t xml:space="preserve">valore nominale aumento capitale </t>
  </si>
  <si>
    <t>valore unitario azion</t>
  </si>
  <si>
    <t xml:space="preserve">valore contabile unitario prima dell'operazione di aumento gratuito </t>
  </si>
  <si>
    <t xml:space="preserve">valore contabile unitario dopo l'operazione  di aumento gratuito </t>
  </si>
  <si>
    <t xml:space="preserve">Aumento gratuito di capitale sociale tramite l'utilizzo delle riserve </t>
  </si>
  <si>
    <t>Riserva Utili</t>
  </si>
  <si>
    <t>N-</t>
  </si>
  <si>
    <t>Riserva di utili</t>
  </si>
  <si>
    <t>1) Riduzione per perdite</t>
  </si>
  <si>
    <t xml:space="preserve">2) Riduzione per recesso del socio </t>
  </si>
  <si>
    <t xml:space="preserve">3) Riduzione per esuberanza </t>
  </si>
  <si>
    <t>perdita residua 17128</t>
  </si>
  <si>
    <t xml:space="preserve">il capitale sociale è costituito da 10000 azioni con valore nominale di 10 euro per ciascuna azione  </t>
  </si>
  <si>
    <t>valore nominale delle azioni ad 8 ore</t>
  </si>
  <si>
    <t xml:space="preserve">fondo eccedenza copertura </t>
  </si>
  <si>
    <t>Perdita d'esercizio</t>
  </si>
  <si>
    <t xml:space="preserve">Fondo Copertura Eccedenza </t>
  </si>
  <si>
    <t>Con una perdita pari a 10000 avrei ridotto il valore unitario delle azioni 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</si>
</sst>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1008-EB10-44C9-B916-3C62359174D2}">
  <dimension ref="A1:J32"/>
  <sheetViews>
    <sheetView topLeftCell="A17" zoomScale="165" zoomScaleNormal="165" workbookViewId="0">
      <selection activeCell="A23" sqref="A23:C25"/>
    </sheetView>
  </sheetViews>
  <sheetFormatPr defaultRowHeight="14.4" x14ac:dyDescent="0.3"/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</row>
    <row r="6" spans="1:10" x14ac:dyDescent="0.3">
      <c r="A6" t="s">
        <v>3</v>
      </c>
    </row>
    <row r="8" spans="1:10" x14ac:dyDescent="0.3">
      <c r="A8" t="s">
        <v>4</v>
      </c>
    </row>
    <row r="10" spans="1:10" x14ac:dyDescent="0.3">
      <c r="A10" t="s">
        <v>7</v>
      </c>
    </row>
    <row r="11" spans="1:10" x14ac:dyDescent="0.3">
      <c r="A11" t="s">
        <v>5</v>
      </c>
    </row>
    <row r="12" spans="1:10" x14ac:dyDescent="0.3">
      <c r="A12" t="s">
        <v>6</v>
      </c>
      <c r="E12">
        <f>50000*1</f>
        <v>50000</v>
      </c>
    </row>
    <row r="14" spans="1:10" x14ac:dyDescent="0.3">
      <c r="A14" t="s">
        <v>8</v>
      </c>
    </row>
    <row r="15" spans="1:10" x14ac:dyDescent="0.3">
      <c r="D15" t="s">
        <v>14</v>
      </c>
      <c r="E15" t="s">
        <v>15</v>
      </c>
      <c r="H15" s="4" t="s">
        <v>16</v>
      </c>
      <c r="I15" s="4"/>
    </row>
    <row r="16" spans="1:10" x14ac:dyDescent="0.3">
      <c r="A16" t="s">
        <v>9</v>
      </c>
      <c r="B16" t="s">
        <v>10</v>
      </c>
      <c r="C16" t="s">
        <v>11</v>
      </c>
      <c r="D16">
        <v>50000</v>
      </c>
      <c r="E16">
        <v>50000</v>
      </c>
      <c r="G16" t="s">
        <v>9</v>
      </c>
      <c r="H16">
        <v>50000</v>
      </c>
      <c r="I16" s="2">
        <v>50000</v>
      </c>
      <c r="J16" t="s">
        <v>11</v>
      </c>
    </row>
    <row r="17" spans="1:10" x14ac:dyDescent="0.3">
      <c r="A17" t="s">
        <v>12</v>
      </c>
      <c r="C17" t="s">
        <v>13</v>
      </c>
      <c r="I17" s="3"/>
    </row>
    <row r="18" spans="1:10" x14ac:dyDescent="0.3">
      <c r="I18" s="3"/>
    </row>
    <row r="19" spans="1:10" x14ac:dyDescent="0.3">
      <c r="A19" t="s">
        <v>17</v>
      </c>
      <c r="I19" s="3"/>
    </row>
    <row r="20" spans="1:10" x14ac:dyDescent="0.3">
      <c r="A20" t="s">
        <v>18</v>
      </c>
      <c r="D20" t="s">
        <v>19</v>
      </c>
    </row>
    <row r="22" spans="1:10" x14ac:dyDescent="0.3">
      <c r="A22" t="s">
        <v>20</v>
      </c>
    </row>
    <row r="23" spans="1:10" x14ac:dyDescent="0.3">
      <c r="A23" t="s">
        <v>21</v>
      </c>
      <c r="C23">
        <v>50000</v>
      </c>
    </row>
    <row r="24" spans="1:10" x14ac:dyDescent="0.3">
      <c r="A24" t="s">
        <v>22</v>
      </c>
      <c r="C24">
        <v>30000</v>
      </c>
      <c r="D24">
        <f>C24/50000</f>
        <v>0.6</v>
      </c>
    </row>
    <row r="25" spans="1:10" x14ac:dyDescent="0.3">
      <c r="A25" t="s">
        <v>23</v>
      </c>
      <c r="C25">
        <f>SUM(C23:C24)</f>
        <v>80000</v>
      </c>
    </row>
    <row r="27" spans="1:10" x14ac:dyDescent="0.3">
      <c r="A27" t="s">
        <v>18</v>
      </c>
      <c r="D27">
        <f>80000/50000</f>
        <v>1.6</v>
      </c>
      <c r="F27" t="s">
        <v>24</v>
      </c>
      <c r="I27">
        <f>1.6-1</f>
        <v>0.60000000000000009</v>
      </c>
      <c r="J27" t="s">
        <v>25</v>
      </c>
    </row>
    <row r="29" spans="1:10" x14ac:dyDescent="0.3">
      <c r="A29" t="s">
        <v>26</v>
      </c>
    </row>
    <row r="30" spans="1:10" x14ac:dyDescent="0.3">
      <c r="A30" t="s">
        <v>27</v>
      </c>
    </row>
    <row r="31" spans="1:10" x14ac:dyDescent="0.3">
      <c r="A31" t="s">
        <v>28</v>
      </c>
    </row>
    <row r="32" spans="1:10" x14ac:dyDescent="0.3">
      <c r="A32" t="s">
        <v>29</v>
      </c>
    </row>
  </sheetData>
  <mergeCells count="1">
    <mergeCell ref="H15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976E-9514-4D9C-B30B-66F45BF633C4}">
  <dimension ref="A1:J35"/>
  <sheetViews>
    <sheetView topLeftCell="A25" zoomScale="232" zoomScaleNormal="232" workbookViewId="0">
      <selection activeCell="H29" sqref="H29"/>
    </sheetView>
  </sheetViews>
  <sheetFormatPr defaultRowHeight="14.4" x14ac:dyDescent="0.3"/>
  <sheetData>
    <row r="1" spans="1:7" x14ac:dyDescent="0.3">
      <c r="A1" t="s">
        <v>26</v>
      </c>
    </row>
    <row r="2" spans="1:7" x14ac:dyDescent="0.3">
      <c r="A2" t="s">
        <v>27</v>
      </c>
    </row>
    <row r="3" spans="1:7" x14ac:dyDescent="0.3">
      <c r="A3" t="s">
        <v>28</v>
      </c>
    </row>
    <row r="4" spans="1:7" x14ac:dyDescent="0.3">
      <c r="A4" t="s">
        <v>29</v>
      </c>
    </row>
    <row r="6" spans="1:7" x14ac:dyDescent="0.3">
      <c r="A6" t="s">
        <v>30</v>
      </c>
    </row>
    <row r="7" spans="1:7" x14ac:dyDescent="0.3">
      <c r="A7" t="s">
        <v>31</v>
      </c>
    </row>
    <row r="9" spans="1:7" x14ac:dyDescent="0.3">
      <c r="A9" t="s">
        <v>32</v>
      </c>
    </row>
    <row r="10" spans="1:7" x14ac:dyDescent="0.3">
      <c r="A10" t="s">
        <v>33</v>
      </c>
      <c r="G10">
        <v>1</v>
      </c>
    </row>
    <row r="11" spans="1:7" x14ac:dyDescent="0.3">
      <c r="A11" t="s">
        <v>34</v>
      </c>
      <c r="G11">
        <v>0.6</v>
      </c>
    </row>
    <row r="12" spans="1:7" x14ac:dyDescent="0.3">
      <c r="A12" t="s">
        <v>35</v>
      </c>
      <c r="G12">
        <f>G10+0.6</f>
        <v>1.6</v>
      </c>
    </row>
    <row r="14" spans="1:7" x14ac:dyDescent="0.3">
      <c r="A14" t="s">
        <v>36</v>
      </c>
    </row>
    <row r="15" spans="1:7" x14ac:dyDescent="0.3">
      <c r="A15" t="s">
        <v>37</v>
      </c>
    </row>
    <row r="16" spans="1:7" x14ac:dyDescent="0.3">
      <c r="A16" t="s">
        <v>38</v>
      </c>
      <c r="E16">
        <f>50000*1.6</f>
        <v>80000</v>
      </c>
    </row>
    <row r="17" spans="1:10" x14ac:dyDescent="0.3">
      <c r="A17" t="s">
        <v>39</v>
      </c>
      <c r="E17">
        <f>50000*1</f>
        <v>50000</v>
      </c>
    </row>
    <row r="18" spans="1:10" x14ac:dyDescent="0.3">
      <c r="A18" t="s">
        <v>40</v>
      </c>
      <c r="E18">
        <f>50000*G11</f>
        <v>30000</v>
      </c>
    </row>
    <row r="19" spans="1:10" x14ac:dyDescent="0.3">
      <c r="A19" t="s">
        <v>41</v>
      </c>
      <c r="E19">
        <f>E17+30000</f>
        <v>80000</v>
      </c>
    </row>
    <row r="21" spans="1:10" x14ac:dyDescent="0.3">
      <c r="A21" t="s">
        <v>42</v>
      </c>
      <c r="D21" t="s">
        <v>14</v>
      </c>
      <c r="E21" t="s">
        <v>15</v>
      </c>
    </row>
    <row r="22" spans="1:10" x14ac:dyDescent="0.3">
      <c r="A22" t="s">
        <v>43</v>
      </c>
      <c r="B22" t="s">
        <v>10</v>
      </c>
      <c r="C22" t="s">
        <v>44</v>
      </c>
      <c r="D22">
        <v>80000</v>
      </c>
    </row>
    <row r="23" spans="1:10" x14ac:dyDescent="0.3">
      <c r="C23" t="s">
        <v>21</v>
      </c>
      <c r="E23">
        <v>50000</v>
      </c>
    </row>
    <row r="24" spans="1:10" x14ac:dyDescent="0.3">
      <c r="C24" t="s">
        <v>45</v>
      </c>
      <c r="E24">
        <v>30000</v>
      </c>
    </row>
    <row r="26" spans="1:10" x14ac:dyDescent="0.3">
      <c r="A26" t="s">
        <v>52</v>
      </c>
      <c r="H26" t="s">
        <v>54</v>
      </c>
    </row>
    <row r="27" spans="1:10" x14ac:dyDescent="0.3">
      <c r="A27" t="s">
        <v>11</v>
      </c>
      <c r="C27">
        <f>50000+50000</f>
        <v>100000</v>
      </c>
      <c r="H27" t="s">
        <v>21</v>
      </c>
      <c r="J27">
        <v>50000</v>
      </c>
    </row>
    <row r="28" spans="1:10" x14ac:dyDescent="0.3">
      <c r="A28" t="s">
        <v>46</v>
      </c>
      <c r="C28">
        <v>30000</v>
      </c>
      <c r="H28" t="s">
        <v>22</v>
      </c>
      <c r="J28">
        <v>30000</v>
      </c>
    </row>
    <row r="29" spans="1:10" x14ac:dyDescent="0.3">
      <c r="A29" t="s">
        <v>22</v>
      </c>
      <c r="C29">
        <v>30000</v>
      </c>
      <c r="H29" t="s">
        <v>53</v>
      </c>
      <c r="J29">
        <f>SUM(J27:J28)</f>
        <v>80000</v>
      </c>
    </row>
    <row r="30" spans="1:10" x14ac:dyDescent="0.3">
      <c r="A30" t="s">
        <v>47</v>
      </c>
      <c r="C30">
        <f>SUM(C27:C29)</f>
        <v>160000</v>
      </c>
    </row>
    <row r="32" spans="1:10" x14ac:dyDescent="0.3">
      <c r="A32" t="s">
        <v>48</v>
      </c>
      <c r="B32">
        <f>C30/100000</f>
        <v>1.6</v>
      </c>
    </row>
    <row r="34" spans="1:3" x14ac:dyDescent="0.3">
      <c r="A34" t="s">
        <v>51</v>
      </c>
    </row>
    <row r="35" spans="1:3" x14ac:dyDescent="0.3">
      <c r="A35" t="s">
        <v>49</v>
      </c>
      <c r="C3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8238-C7F2-4F71-AA62-165E86D7A742}">
  <dimension ref="A1:F19"/>
  <sheetViews>
    <sheetView topLeftCell="A4" zoomScale="155" zoomScaleNormal="155" workbookViewId="0">
      <selection activeCell="E20" sqref="E20"/>
    </sheetView>
  </sheetViews>
  <sheetFormatPr defaultRowHeight="14.4" x14ac:dyDescent="0.3"/>
  <sheetData>
    <row r="1" spans="1:6" x14ac:dyDescent="0.3">
      <c r="A1" t="s">
        <v>55</v>
      </c>
    </row>
    <row r="2" spans="1:6" x14ac:dyDescent="0.3">
      <c r="A2" t="s">
        <v>11</v>
      </c>
      <c r="C2">
        <v>50000</v>
      </c>
      <c r="D2" t="s">
        <v>57</v>
      </c>
    </row>
    <row r="3" spans="1:6" x14ac:dyDescent="0.3">
      <c r="A3" t="s">
        <v>56</v>
      </c>
      <c r="C3">
        <v>-10000</v>
      </c>
    </row>
    <row r="4" spans="1:6" x14ac:dyDescent="0.3">
      <c r="A4" t="s">
        <v>23</v>
      </c>
      <c r="C4">
        <f>C2+C3</f>
        <v>40000</v>
      </c>
    </row>
    <row r="6" spans="1:6" x14ac:dyDescent="0.3">
      <c r="A6" t="s">
        <v>58</v>
      </c>
      <c r="E6">
        <f>C4/50000</f>
        <v>0.8</v>
      </c>
      <c r="F6" t="s">
        <v>59</v>
      </c>
    </row>
    <row r="9" spans="1:6" x14ac:dyDescent="0.3">
      <c r="A9" t="s">
        <v>60</v>
      </c>
    </row>
    <row r="10" spans="1:6" x14ac:dyDescent="0.3">
      <c r="A10" t="s">
        <v>61</v>
      </c>
    </row>
    <row r="12" spans="1:6" x14ac:dyDescent="0.3">
      <c r="A12" t="s">
        <v>62</v>
      </c>
    </row>
    <row r="13" spans="1:6" x14ac:dyDescent="0.3">
      <c r="A13" t="s">
        <v>63</v>
      </c>
    </row>
    <row r="14" spans="1:6" x14ac:dyDescent="0.3">
      <c r="A14" t="s">
        <v>64</v>
      </c>
      <c r="D14">
        <f>80000*1</f>
        <v>80000</v>
      </c>
    </row>
    <row r="15" spans="1:6" x14ac:dyDescent="0.3">
      <c r="A15" t="s">
        <v>65</v>
      </c>
      <c r="D15">
        <f>120000-80000</f>
        <v>40000</v>
      </c>
    </row>
    <row r="16" spans="1:6" x14ac:dyDescent="0.3">
      <c r="D16" t="s">
        <v>14</v>
      </c>
      <c r="E16" t="s">
        <v>15</v>
      </c>
    </row>
    <row r="17" spans="1:5" x14ac:dyDescent="0.3">
      <c r="A17" t="s">
        <v>66</v>
      </c>
      <c r="B17" t="s">
        <v>10</v>
      </c>
      <c r="C17" t="s">
        <v>44</v>
      </c>
      <c r="D17">
        <v>120000</v>
      </c>
    </row>
    <row r="18" spans="1:5" x14ac:dyDescent="0.3">
      <c r="A18" t="s">
        <v>12</v>
      </c>
      <c r="C18" t="s">
        <v>21</v>
      </c>
      <c r="E18">
        <v>80000</v>
      </c>
    </row>
    <row r="19" spans="1:5" x14ac:dyDescent="0.3">
      <c r="C19" t="s">
        <v>45</v>
      </c>
      <c r="E19">
        <v>40000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FDAD-5A6E-40B0-B2FB-5E0FB16F9556}">
  <dimension ref="A1:E9"/>
  <sheetViews>
    <sheetView zoomScale="189" zoomScaleNormal="189" workbookViewId="0">
      <selection activeCell="E10" sqref="E10"/>
    </sheetView>
  </sheetViews>
  <sheetFormatPr defaultRowHeight="14.4" x14ac:dyDescent="0.3"/>
  <cols>
    <col min="3" max="3" width="15.77734375" customWidth="1"/>
    <col min="4" max="4" width="12.21875" customWidth="1"/>
  </cols>
  <sheetData>
    <row r="1" spans="1:5" x14ac:dyDescent="0.3">
      <c r="A1" t="s">
        <v>67</v>
      </c>
    </row>
    <row r="3" spans="1:5" x14ac:dyDescent="0.3">
      <c r="A3" t="s">
        <v>68</v>
      </c>
    </row>
    <row r="5" spans="1:5" x14ac:dyDescent="0.3">
      <c r="A5" t="s">
        <v>69</v>
      </c>
    </row>
    <row r="6" spans="1:5" x14ac:dyDescent="0.3">
      <c r="C6" t="s">
        <v>70</v>
      </c>
      <c r="D6" t="s">
        <v>71</v>
      </c>
      <c r="E6" t="s">
        <v>72</v>
      </c>
    </row>
    <row r="7" spans="1:5" x14ac:dyDescent="0.3">
      <c r="A7" t="s">
        <v>11</v>
      </c>
      <c r="C7">
        <v>50000</v>
      </c>
      <c r="D7">
        <f>50000*1.5</f>
        <v>75000</v>
      </c>
      <c r="E7">
        <f>D7-C7</f>
        <v>25000</v>
      </c>
    </row>
    <row r="8" spans="1:5" x14ac:dyDescent="0.3">
      <c r="D8" t="s">
        <v>14</v>
      </c>
      <c r="E8" t="s">
        <v>15</v>
      </c>
    </row>
    <row r="9" spans="1:5" x14ac:dyDescent="0.3">
      <c r="A9" t="s">
        <v>43</v>
      </c>
      <c r="B9" t="s">
        <v>10</v>
      </c>
      <c r="C9" t="s">
        <v>11</v>
      </c>
      <c r="D9">
        <v>25000</v>
      </c>
      <c r="E9">
        <v>25000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3CAD1-9626-4279-B0D2-90C71CEF6F6E}">
  <dimension ref="A1:F22"/>
  <sheetViews>
    <sheetView zoomScale="165" zoomScaleNormal="165" workbookViewId="0">
      <selection activeCell="C13" sqref="C13"/>
    </sheetView>
  </sheetViews>
  <sheetFormatPr defaultRowHeight="14.4" x14ac:dyDescent="0.3"/>
  <sheetData>
    <row r="1" spans="1:5" x14ac:dyDescent="0.3">
      <c r="A1" t="s">
        <v>73</v>
      </c>
    </row>
    <row r="2" spans="1:5" x14ac:dyDescent="0.3">
      <c r="A2" t="s">
        <v>74</v>
      </c>
    </row>
    <row r="3" spans="1:5" x14ac:dyDescent="0.3">
      <c r="A3" t="s">
        <v>75</v>
      </c>
    </row>
    <row r="4" spans="1:5" x14ac:dyDescent="0.3">
      <c r="A4" t="s">
        <v>76</v>
      </c>
      <c r="D4">
        <f>50000*0.6</f>
        <v>30000</v>
      </c>
    </row>
    <row r="5" spans="1:5" x14ac:dyDescent="0.3">
      <c r="A5" t="s">
        <v>77</v>
      </c>
      <c r="D5">
        <f>25%*50000</f>
        <v>12500</v>
      </c>
    </row>
    <row r="6" spans="1:5" x14ac:dyDescent="0.3">
      <c r="A6" t="s">
        <v>78</v>
      </c>
      <c r="D6">
        <f>D4+D5</f>
        <v>42500</v>
      </c>
    </row>
    <row r="7" spans="1:5" x14ac:dyDescent="0.3">
      <c r="A7" t="s">
        <v>79</v>
      </c>
      <c r="D7">
        <f>75%*50000</f>
        <v>37500</v>
      </c>
    </row>
    <row r="8" spans="1:5" x14ac:dyDescent="0.3">
      <c r="D8" t="s">
        <v>14</v>
      </c>
      <c r="E8" t="s">
        <v>15</v>
      </c>
    </row>
    <row r="9" spans="1:5" x14ac:dyDescent="0.3">
      <c r="A9" t="s">
        <v>80</v>
      </c>
      <c r="B9" t="s">
        <v>10</v>
      </c>
      <c r="C9" t="s">
        <v>15</v>
      </c>
    </row>
    <row r="10" spans="1:5" x14ac:dyDescent="0.3">
      <c r="A10" t="s">
        <v>43</v>
      </c>
      <c r="D10">
        <v>42500</v>
      </c>
    </row>
    <row r="11" spans="1:5" x14ac:dyDescent="0.3">
      <c r="A11" t="s">
        <v>12</v>
      </c>
    </row>
    <row r="12" spans="1:5" x14ac:dyDescent="0.3">
      <c r="A12" t="s">
        <v>81</v>
      </c>
      <c r="D12">
        <v>37500</v>
      </c>
    </row>
    <row r="13" spans="1:5" x14ac:dyDescent="0.3">
      <c r="A13" t="s">
        <v>12</v>
      </c>
      <c r="C13" t="s">
        <v>11</v>
      </c>
      <c r="E13">
        <v>50000</v>
      </c>
    </row>
    <row r="14" spans="1:5" x14ac:dyDescent="0.3">
      <c r="C14" t="s">
        <v>13</v>
      </c>
    </row>
    <row r="15" spans="1:5" x14ac:dyDescent="0.3">
      <c r="C15" t="s">
        <v>46</v>
      </c>
      <c r="E15">
        <v>30000</v>
      </c>
    </row>
    <row r="16" spans="1:5" x14ac:dyDescent="0.3">
      <c r="C16" t="s">
        <v>13</v>
      </c>
    </row>
    <row r="18" spans="1:6" x14ac:dyDescent="0.3">
      <c r="A18" t="s">
        <v>82</v>
      </c>
    </row>
    <row r="19" spans="1:6" x14ac:dyDescent="0.3">
      <c r="E19" t="s">
        <v>14</v>
      </c>
      <c r="F19" t="s">
        <v>15</v>
      </c>
    </row>
    <row r="20" spans="1:6" x14ac:dyDescent="0.3">
      <c r="A20" t="s">
        <v>84</v>
      </c>
      <c r="B20" t="s">
        <v>10</v>
      </c>
      <c r="C20" t="s">
        <v>83</v>
      </c>
      <c r="E20">
        <v>37500</v>
      </c>
      <c r="F20">
        <v>37500</v>
      </c>
    </row>
    <row r="21" spans="1:6" x14ac:dyDescent="0.3">
      <c r="A21" t="s">
        <v>85</v>
      </c>
      <c r="E21" t="s">
        <v>14</v>
      </c>
      <c r="F21" t="s">
        <v>15</v>
      </c>
    </row>
    <row r="22" spans="1:6" x14ac:dyDescent="0.3">
      <c r="A22" t="s">
        <v>9</v>
      </c>
      <c r="B22" t="s">
        <v>10</v>
      </c>
      <c r="C22" t="s">
        <v>84</v>
      </c>
      <c r="E22">
        <v>37500</v>
      </c>
      <c r="F22">
        <v>37500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BB5A-AF7D-4E96-BF8D-69B31B8DFCCC}">
  <dimension ref="A1:O23"/>
  <sheetViews>
    <sheetView topLeftCell="A8" zoomScale="150" zoomScaleNormal="150" workbookViewId="0">
      <selection activeCell="E20" sqref="E20"/>
    </sheetView>
  </sheetViews>
  <sheetFormatPr defaultRowHeight="14.4" x14ac:dyDescent="0.3"/>
  <sheetData>
    <row r="1" spans="1:9" x14ac:dyDescent="0.3">
      <c r="A1" t="s">
        <v>86</v>
      </c>
    </row>
    <row r="3" spans="1:9" x14ac:dyDescent="0.3">
      <c r="A3" t="s">
        <v>87</v>
      </c>
    </row>
    <row r="5" spans="1:9" x14ac:dyDescent="0.3">
      <c r="A5" t="s">
        <v>88</v>
      </c>
    </row>
    <row r="6" spans="1:9" x14ac:dyDescent="0.3">
      <c r="E6" t="s">
        <v>92</v>
      </c>
    </row>
    <row r="7" spans="1:9" x14ac:dyDescent="0.3">
      <c r="A7" t="s">
        <v>93</v>
      </c>
      <c r="C7" t="s">
        <v>94</v>
      </c>
      <c r="D7" t="s">
        <v>95</v>
      </c>
    </row>
    <row r="8" spans="1:9" x14ac:dyDescent="0.3">
      <c r="A8" t="s">
        <v>11</v>
      </c>
      <c r="C8">
        <v>100000</v>
      </c>
      <c r="D8">
        <v>110000</v>
      </c>
      <c r="G8">
        <v>10000</v>
      </c>
      <c r="H8">
        <v>10</v>
      </c>
      <c r="I8">
        <f>G8/H8</f>
        <v>1000</v>
      </c>
    </row>
    <row r="9" spans="1:9" x14ac:dyDescent="0.3">
      <c r="A9" t="s">
        <v>89</v>
      </c>
      <c r="C9">
        <v>40000</v>
      </c>
      <c r="D9">
        <v>40000</v>
      </c>
      <c r="G9" t="s">
        <v>97</v>
      </c>
      <c r="H9" t="s">
        <v>98</v>
      </c>
    </row>
    <row r="10" spans="1:9" x14ac:dyDescent="0.3">
      <c r="A10" t="s">
        <v>90</v>
      </c>
      <c r="C10">
        <v>50000</v>
      </c>
      <c r="D10">
        <v>40000</v>
      </c>
    </row>
    <row r="11" spans="1:9" x14ac:dyDescent="0.3">
      <c r="A11" t="s">
        <v>91</v>
      </c>
      <c r="C11">
        <f>SUM(C8:C10)</f>
        <v>190000</v>
      </c>
      <c r="D11">
        <f>D8+D9+40000</f>
        <v>190000</v>
      </c>
    </row>
    <row r="12" spans="1:9" x14ac:dyDescent="0.3">
      <c r="A12" t="s">
        <v>96</v>
      </c>
      <c r="C12">
        <v>10000</v>
      </c>
      <c r="D12">
        <f>C12+I8</f>
        <v>11000</v>
      </c>
    </row>
    <row r="14" spans="1:9" x14ac:dyDescent="0.3">
      <c r="A14" t="s">
        <v>99</v>
      </c>
      <c r="I14">
        <f>C11/10000</f>
        <v>19</v>
      </c>
    </row>
    <row r="15" spans="1:9" x14ac:dyDescent="0.3">
      <c r="A15" t="s">
        <v>100</v>
      </c>
      <c r="I15">
        <f>D11/D12</f>
        <v>17.272727272727273</v>
      </c>
    </row>
    <row r="17" spans="1:15" x14ac:dyDescent="0.3">
      <c r="A17" t="s">
        <v>101</v>
      </c>
    </row>
    <row r="18" spans="1:15" x14ac:dyDescent="0.3">
      <c r="D18" t="s">
        <v>14</v>
      </c>
      <c r="E18" t="s">
        <v>15</v>
      </c>
      <c r="I18" s="4" t="s">
        <v>102</v>
      </c>
      <c r="J18" s="4"/>
      <c r="M18" s="5" t="s">
        <v>21</v>
      </c>
      <c r="N18" s="4"/>
    </row>
    <row r="19" spans="1:15" x14ac:dyDescent="0.3">
      <c r="A19" t="s">
        <v>104</v>
      </c>
      <c r="B19" t="s">
        <v>10</v>
      </c>
      <c r="C19" t="s">
        <v>21</v>
      </c>
      <c r="D19">
        <v>10000</v>
      </c>
      <c r="E19">
        <v>10000</v>
      </c>
      <c r="H19" t="s">
        <v>103</v>
      </c>
      <c r="I19" s="6">
        <v>10000</v>
      </c>
      <c r="J19" s="2">
        <v>50000</v>
      </c>
      <c r="K19" t="s">
        <v>13</v>
      </c>
      <c r="N19" s="7">
        <v>10000</v>
      </c>
      <c r="O19" t="s">
        <v>13</v>
      </c>
    </row>
    <row r="20" spans="1:15" x14ac:dyDescent="0.3">
      <c r="J20" s="3"/>
      <c r="N20" s="3"/>
    </row>
    <row r="21" spans="1:15" x14ac:dyDescent="0.3">
      <c r="J21" s="3"/>
      <c r="N21" s="3"/>
    </row>
    <row r="22" spans="1:15" x14ac:dyDescent="0.3">
      <c r="J22" s="3"/>
      <c r="N22" s="3"/>
    </row>
    <row r="23" spans="1:15" x14ac:dyDescent="0.3">
      <c r="J23" s="3"/>
      <c r="N23" s="3"/>
    </row>
  </sheetData>
  <mergeCells count="2">
    <mergeCell ref="I18:J18"/>
    <mergeCell ref="M18:N1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74582-B928-4CCE-A007-329A9388120C}">
  <dimension ref="A1:J19"/>
  <sheetViews>
    <sheetView tabSelected="1" topLeftCell="A5" zoomScale="251" zoomScaleNormal="251" workbookViewId="0">
      <selection activeCell="A12" sqref="A12"/>
    </sheetView>
  </sheetViews>
  <sheetFormatPr defaultRowHeight="14.4" x14ac:dyDescent="0.3"/>
  <cols>
    <col min="3" max="3" width="17.88671875" customWidth="1"/>
    <col min="9" max="10" width="11.109375" customWidth="1"/>
  </cols>
  <sheetData>
    <row r="1" spans="1:10" x14ac:dyDescent="0.3">
      <c r="A1" t="s">
        <v>105</v>
      </c>
    </row>
    <row r="2" spans="1:10" x14ac:dyDescent="0.3">
      <c r="A2" t="s">
        <v>106</v>
      </c>
    </row>
    <row r="3" spans="1:10" x14ac:dyDescent="0.3">
      <c r="A3" t="s">
        <v>107</v>
      </c>
    </row>
    <row r="5" spans="1:10" x14ac:dyDescent="0.3">
      <c r="A5" t="s">
        <v>108</v>
      </c>
    </row>
    <row r="6" spans="1:10" x14ac:dyDescent="0.3">
      <c r="A6" t="s">
        <v>109</v>
      </c>
    </row>
    <row r="7" spans="1:10" x14ac:dyDescent="0.3">
      <c r="A7" t="s">
        <v>110</v>
      </c>
      <c r="E7">
        <f>10000*2</f>
        <v>20000</v>
      </c>
    </row>
    <row r="8" spans="1:10" x14ac:dyDescent="0.3">
      <c r="A8">
        <f>E7-17128</f>
        <v>2872</v>
      </c>
      <c r="B8" t="s">
        <v>111</v>
      </c>
      <c r="F8" s="4" t="s">
        <v>112</v>
      </c>
      <c r="G8" s="4"/>
      <c r="I8" s="4" t="s">
        <v>113</v>
      </c>
      <c r="J8" s="4"/>
    </row>
    <row r="9" spans="1:10" x14ac:dyDescent="0.3">
      <c r="D9" t="s">
        <v>14</v>
      </c>
      <c r="E9" t="s">
        <v>15</v>
      </c>
      <c r="F9">
        <v>17128</v>
      </c>
      <c r="G9" s="7">
        <v>17128</v>
      </c>
      <c r="I9" s="1"/>
      <c r="J9" s="8">
        <v>2872</v>
      </c>
    </row>
    <row r="10" spans="1:10" x14ac:dyDescent="0.3">
      <c r="A10" t="s">
        <v>21</v>
      </c>
      <c r="B10" t="s">
        <v>10</v>
      </c>
      <c r="C10" t="s">
        <v>44</v>
      </c>
      <c r="D10">
        <v>20000</v>
      </c>
      <c r="G10" s="3"/>
      <c r="J10" s="3"/>
    </row>
    <row r="11" spans="1:10" x14ac:dyDescent="0.3">
      <c r="A11" t="s">
        <v>103</v>
      </c>
      <c r="C11" t="s">
        <v>112</v>
      </c>
      <c r="E11">
        <v>17128</v>
      </c>
      <c r="G11" s="3"/>
      <c r="J11" s="3"/>
    </row>
    <row r="12" spans="1:10" x14ac:dyDescent="0.3">
      <c r="C12" t="s">
        <v>113</v>
      </c>
      <c r="E12">
        <v>2872</v>
      </c>
    </row>
    <row r="13" spans="1:10" x14ac:dyDescent="0.3">
      <c r="F13" s="4" t="s">
        <v>11</v>
      </c>
      <c r="G13" s="4"/>
    </row>
    <row r="14" spans="1:10" x14ac:dyDescent="0.3">
      <c r="E14" t="s">
        <v>103</v>
      </c>
      <c r="F14">
        <v>20000</v>
      </c>
      <c r="G14" s="2"/>
      <c r="H14" t="s">
        <v>13</v>
      </c>
    </row>
    <row r="15" spans="1:10" x14ac:dyDescent="0.3">
      <c r="A15" t="s">
        <v>114</v>
      </c>
      <c r="G15" s="3"/>
    </row>
    <row r="16" spans="1:10" x14ac:dyDescent="0.3">
      <c r="D16" t="s">
        <v>14</v>
      </c>
      <c r="E16" t="s">
        <v>15</v>
      </c>
      <c r="G16" s="3"/>
    </row>
    <row r="17" spans="1:8" x14ac:dyDescent="0.3">
      <c r="A17" t="s">
        <v>11</v>
      </c>
      <c r="B17" t="s">
        <v>10</v>
      </c>
      <c r="C17" t="s">
        <v>112</v>
      </c>
      <c r="D17">
        <v>10000</v>
      </c>
      <c r="E17">
        <v>10000</v>
      </c>
      <c r="G17" s="3">
        <f>10000</f>
        <v>10000</v>
      </c>
      <c r="H17">
        <v>11000</v>
      </c>
    </row>
    <row r="18" spans="1:8" x14ac:dyDescent="0.3">
      <c r="G18">
        <v>190000</v>
      </c>
      <c r="H18">
        <v>190000</v>
      </c>
    </row>
    <row r="19" spans="1:8" x14ac:dyDescent="0.3">
      <c r="G19">
        <f>G18/G17</f>
        <v>19</v>
      </c>
      <c r="H19">
        <f>H18/H17</f>
        <v>17.272727272727273</v>
      </c>
    </row>
  </sheetData>
  <mergeCells count="3">
    <mergeCell ref="F8:G8"/>
    <mergeCell ref="I8:J8"/>
    <mergeCell ref="F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VCU &lt; VN</vt:lpstr>
      <vt:lpstr>Aumento di Capitale Reale </vt:lpstr>
      <vt:lpstr>Versamenti parziali</vt:lpstr>
      <vt:lpstr>Aumenti gratuiti di capitale </vt:lpstr>
      <vt:lpstr>Riduzione Capitale Sociale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2026-05-26T12:21:36Z</dcterms:created>
  <dcterms:modified xsi:type="dcterms:W3CDTF">2026-05-26T15:16:24Z</dcterms:modified>
</cp:coreProperties>
</file>