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\Documents\UNI\Appelli miei\2025_01_23\"/>
    </mc:Choice>
  </mc:AlternateContent>
  <xr:revisionPtr revIDLastSave="0" documentId="13_ncr:1_{2E892186-78E2-40D0-84B4-918CC3A03503}" xr6:coauthVersionLast="47" xr6:coauthVersionMax="47" xr10:uidLastSave="{00000000-0000-0000-0000-000000000000}"/>
  <bookViews>
    <workbookView xWindow="-110" yWindow="-110" windowWidth="19420" windowHeight="11500" xr2:uid="{E463553E-F415-4108-BD19-0A65F85ED450}"/>
  </bookViews>
  <sheets>
    <sheet name="Compito" sheetId="3" r:id="rId1"/>
    <sheet name="Quesito 1" sheetId="4" r:id="rId2"/>
    <sheet name="Quesito 2" sheetId="2" r:id="rId3"/>
    <sheet name="Quesito 3" sheetId="1" r:id="rId4"/>
    <sheet name="Quesito 4" sheetId="5" r:id="rId5"/>
    <sheet name="Quesito 5" sheetId="6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5" l="1"/>
  <c r="B24" i="1"/>
  <c r="D32" i="6"/>
  <c r="D28" i="6" a="1"/>
  <c r="D28" i="6" s="1"/>
  <c r="B25" i="6"/>
  <c r="E14" i="6" s="1"/>
  <c r="B24" i="6"/>
  <c r="H17" i="6" s="1"/>
  <c r="C21" i="6"/>
  <c r="B21" i="6"/>
  <c r="D20" i="6"/>
  <c r="E19" i="6"/>
  <c r="D19" i="6"/>
  <c r="H18" i="6"/>
  <c r="E18" i="6"/>
  <c r="D18" i="6"/>
  <c r="D17" i="6"/>
  <c r="E16" i="6"/>
  <c r="D16" i="6"/>
  <c r="H15" i="6"/>
  <c r="E15" i="6"/>
  <c r="D15" i="6"/>
  <c r="D14" i="6"/>
  <c r="D13" i="6"/>
  <c r="D29" i="6"/>
  <c r="E32" i="6"/>
  <c r="H14" i="6" l="1"/>
  <c r="D21" i="6"/>
  <c r="E13" i="6"/>
  <c r="H19" i="6"/>
  <c r="H16" i="6"/>
  <c r="H13" i="6"/>
  <c r="E20" i="6"/>
  <c r="E17" i="6"/>
  <c r="H20" i="6"/>
  <c r="H21" i="6" l="1"/>
  <c r="E21" i="6"/>
  <c r="D27" i="6" s="1"/>
  <c r="E27" i="6" s="1"/>
  <c r="F14" i="6" l="1"/>
  <c r="G14" i="6" s="1"/>
  <c r="F17" i="6"/>
  <c r="G17" i="6" s="1"/>
  <c r="F20" i="6"/>
  <c r="G20" i="6" s="1"/>
  <c r="F13" i="6"/>
  <c r="F16" i="6"/>
  <c r="G16" i="6" s="1"/>
  <c r="F19" i="6"/>
  <c r="G19" i="6" s="1"/>
  <c r="F15" i="6"/>
  <c r="G15" i="6" s="1"/>
  <c r="F18" i="6"/>
  <c r="G18" i="6" s="1"/>
  <c r="G13" i="6" l="1"/>
  <c r="G21" i="6" s="1"/>
  <c r="D31" i="6" s="1"/>
  <c r="F21" i="6"/>
  <c r="C28" i="5" l="1"/>
  <c r="C24" i="5"/>
  <c r="C30" i="5"/>
  <c r="H32" i="5" s="1"/>
  <c r="C11" i="5"/>
  <c r="B11" i="5"/>
  <c r="D4" i="5" s="1"/>
  <c r="E5" i="5"/>
  <c r="D5" i="5"/>
  <c r="E4" i="5"/>
  <c r="C19" i="5" s="1"/>
  <c r="F4" i="5" l="1"/>
  <c r="C23" i="5"/>
  <c r="F5" i="5"/>
  <c r="C31" i="5"/>
  <c r="F32" i="5" s="1"/>
  <c r="B23" i="1" l="1"/>
  <c r="F18" i="1"/>
  <c r="F19" i="1"/>
  <c r="F20" i="1"/>
  <c r="F17" i="1"/>
  <c r="D21" i="1"/>
  <c r="E21" i="1"/>
  <c r="C21" i="1"/>
  <c r="F21" i="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<sst xmlns="http://schemas.openxmlformats.org/spreadsheetml/2006/main" count="62" uniqueCount="55">
  <si>
    <t>Anno</t>
  </si>
  <si>
    <r>
      <t>n</t>
    </r>
    <r>
      <rPr>
        <b/>
        <vertAlign val="subscript"/>
        <sz val="11"/>
        <color theme="1"/>
        <rFont val="Aptos Narrow"/>
        <family val="2"/>
        <scheme val="minor"/>
      </rPr>
      <t>h</t>
    </r>
  </si>
  <si>
    <t>a)</t>
  </si>
  <si>
    <t>b)</t>
  </si>
  <si>
    <t>Maschi</t>
  </si>
  <si>
    <t>Femmine</t>
  </si>
  <si>
    <t>t-test</t>
  </si>
  <si>
    <t>Quesito a)</t>
  </si>
  <si>
    <t>Quesito b)</t>
  </si>
  <si>
    <t>Quesito c)</t>
  </si>
  <si>
    <t>Qualifica/Età</t>
  </si>
  <si>
    <t>15-35</t>
  </si>
  <si>
    <t>36-55</t>
  </si>
  <si>
    <t>56-70</t>
  </si>
  <si>
    <t>Dirigenti</t>
  </si>
  <si>
    <t>Quadri</t>
  </si>
  <si>
    <t>Impiegati</t>
  </si>
  <si>
    <t>Operai</t>
  </si>
  <si>
    <t>Totale</t>
  </si>
  <si>
    <t>Devo costruire le distribuzioni marginali per riga e colonna</t>
  </si>
  <si>
    <t>Rapporti di composizione</t>
  </si>
  <si>
    <r>
      <t>N</t>
    </r>
    <r>
      <rPr>
        <b/>
        <vertAlign val="subscript"/>
        <sz val="11"/>
        <color theme="1"/>
        <rFont val="Aptos Narrow"/>
        <family val="2"/>
        <scheme val="minor"/>
      </rPr>
      <t>h</t>
    </r>
  </si>
  <si>
    <r>
      <t>E(y</t>
    </r>
    <r>
      <rPr>
        <b/>
        <vertAlign val="subscript"/>
        <sz val="11"/>
        <color theme="1"/>
        <rFont val="Aptos Narrow"/>
        <family val="2"/>
        <scheme val="minor"/>
      </rPr>
      <t>A</t>
    </r>
    <r>
      <rPr>
        <b/>
        <sz val="11"/>
        <color theme="1"/>
        <rFont val="Aptos Narrow"/>
        <family val="2"/>
        <scheme val="minor"/>
      </rPr>
      <t>)</t>
    </r>
  </si>
  <si>
    <r>
      <t>E(y</t>
    </r>
    <r>
      <rPr>
        <b/>
        <vertAlign val="subscript"/>
        <sz val="11"/>
        <color theme="1"/>
        <rFont val="Aptos Narrow"/>
        <family val="2"/>
        <scheme val="minor"/>
      </rPr>
      <t>B</t>
    </r>
    <r>
      <rPr>
        <b/>
        <sz val="11"/>
        <color theme="1"/>
        <rFont val="Aptos Narrow"/>
        <family val="2"/>
        <scheme val="minor"/>
      </rPr>
      <t>)</t>
    </r>
  </si>
  <si>
    <r>
      <t>Var.corr(y</t>
    </r>
    <r>
      <rPr>
        <b/>
        <vertAlign val="subscript"/>
        <sz val="11"/>
        <color theme="1"/>
        <rFont val="Aptos Narrow"/>
        <family val="2"/>
        <scheme val="minor"/>
      </rPr>
      <t>A</t>
    </r>
    <r>
      <rPr>
        <b/>
        <sz val="11"/>
        <color theme="1"/>
        <rFont val="Aptos Narrow"/>
        <family val="2"/>
        <scheme val="minor"/>
      </rPr>
      <t>)</t>
    </r>
  </si>
  <si>
    <t>A</t>
  </si>
  <si>
    <t>B</t>
  </si>
  <si>
    <t>Media pesata sulla base dei pesi degli strati</t>
  </si>
  <si>
    <r>
      <t>E(y</t>
    </r>
    <r>
      <rPr>
        <b/>
        <i/>
        <vertAlign val="subscript"/>
        <sz val="11"/>
        <color theme="1"/>
        <rFont val="Aptos Narrow"/>
        <family val="2"/>
        <scheme val="minor"/>
      </rPr>
      <t>B</t>
    </r>
    <r>
      <rPr>
        <b/>
        <i/>
        <sz val="11"/>
        <color theme="1"/>
        <rFont val="Aptos Narrow"/>
        <family val="2"/>
        <scheme val="minor"/>
      </rPr>
      <t>)</t>
    </r>
  </si>
  <si>
    <r>
      <t>E(y</t>
    </r>
    <r>
      <rPr>
        <b/>
        <i/>
        <vertAlign val="subscript"/>
        <sz val="11"/>
        <color theme="1"/>
        <rFont val="Aptos Narrow"/>
        <family val="2"/>
        <scheme val="minor"/>
      </rPr>
      <t>mB</t>
    </r>
    <r>
      <rPr>
        <b/>
        <i/>
        <sz val="11"/>
        <color theme="1"/>
        <rFont val="Aptos Narrow"/>
        <family val="2"/>
        <scheme val="minor"/>
      </rPr>
      <t>)</t>
    </r>
  </si>
  <si>
    <r>
      <t>E(y</t>
    </r>
    <r>
      <rPr>
        <vertAlign val="subscript"/>
        <sz val="11"/>
        <color theme="1"/>
        <rFont val="Aptos Narrow"/>
        <family val="2"/>
        <scheme val="minor"/>
      </rPr>
      <t>A</t>
    </r>
    <r>
      <rPr>
        <sz val="11"/>
        <color theme="1"/>
        <rFont val="Aptos Narrow"/>
        <family val="2"/>
        <scheme val="minor"/>
      </rPr>
      <t>)</t>
    </r>
  </si>
  <si>
    <r>
      <t>ES(y</t>
    </r>
    <r>
      <rPr>
        <vertAlign val="subscript"/>
        <sz val="11"/>
        <color theme="1"/>
        <rFont val="Aptos Narrow"/>
        <family val="2"/>
        <scheme val="minor"/>
      </rPr>
      <t>A</t>
    </r>
    <r>
      <rPr>
        <sz val="11"/>
        <color theme="1"/>
        <rFont val="Aptos Narrow"/>
        <family val="2"/>
        <scheme val="minor"/>
      </rPr>
      <t>)</t>
    </r>
  </si>
  <si>
    <r>
      <t>H</t>
    </r>
    <r>
      <rPr>
        <vertAlign val="subscript"/>
        <sz val="11"/>
        <color theme="1"/>
        <rFont val="Aptos Narrow"/>
        <family val="2"/>
        <scheme val="minor"/>
      </rPr>
      <t>0</t>
    </r>
    <r>
      <rPr>
        <sz val="11"/>
        <color theme="1"/>
        <rFont val="Aptos Narrow"/>
        <family val="2"/>
        <scheme val="minor"/>
      </rPr>
      <t xml:space="preserve"> </t>
    </r>
  </si>
  <si>
    <t>alfa</t>
  </si>
  <si>
    <t>tcrit+</t>
  </si>
  <si>
    <t>tcrit-</t>
  </si>
  <si>
    <t xml:space="preserve">  </t>
  </si>
  <si>
    <r>
      <t>Il t-test per l'ipotesi H</t>
    </r>
    <r>
      <rPr>
        <b/>
        <vertAlign val="subscript"/>
        <sz val="11"/>
        <color theme="1"/>
        <rFont val="Aptos Narrow"/>
        <family val="2"/>
        <scheme val="minor"/>
      </rPr>
      <t>0</t>
    </r>
    <r>
      <rPr>
        <b/>
        <sz val="11"/>
        <color theme="1"/>
        <rFont val="Aptos Narrow"/>
        <family val="2"/>
        <scheme val="minor"/>
      </rPr>
      <t xml:space="preserve"> cade nella regione di accettazione, dunque non rifiuto l'ipotesi H</t>
    </r>
    <r>
      <rPr>
        <b/>
        <vertAlign val="subscript"/>
        <sz val="11"/>
        <color theme="1"/>
        <rFont val="Aptos Narrow"/>
        <family val="2"/>
        <scheme val="minor"/>
      </rPr>
      <t>0</t>
    </r>
  </si>
  <si>
    <t>y</t>
  </si>
  <si>
    <t>x</t>
  </si>
  <si>
    <t>C</t>
  </si>
  <si>
    <t>P</t>
  </si>
  <si>
    <t>C*P</t>
  </si>
  <si>
    <t>(p-E(P))^2</t>
  </si>
  <si>
    <t>C'</t>
  </si>
  <si>
    <t>(C-C')^2</t>
  </si>
  <si>
    <t>(c-E(c))^2</t>
  </si>
  <si>
    <t>Somma</t>
  </si>
  <si>
    <t>n</t>
  </si>
  <si>
    <t>E(C)</t>
  </si>
  <si>
    <t>E(P)</t>
  </si>
  <si>
    <t>beta^</t>
  </si>
  <si>
    <t>alfa^</t>
  </si>
  <si>
    <t>Calcolato</t>
  </si>
  <si>
    <t>R^2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</si>
</sst>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vertAlign val="subscript"/>
      <sz val="11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vertAlign val="subscript"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164" fontId="0" fillId="0" borderId="0" xfId="0" applyNumberFormat="1"/>
    <xf numFmtId="0" fontId="5" fillId="0" borderId="0" xfId="0" applyFont="1"/>
    <xf numFmtId="0" fontId="2" fillId="0" borderId="0" xfId="0" applyFont="1"/>
    <xf numFmtId="165" fontId="0" fillId="0" borderId="0" xfId="0" applyNumberFormat="1"/>
    <xf numFmtId="0" fontId="0" fillId="0" borderId="2" xfId="0" applyBorder="1"/>
    <xf numFmtId="0" fontId="0" fillId="2" borderId="0" xfId="0" applyFill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7" xfId="0" applyBorder="1"/>
    <xf numFmtId="0" fontId="0" fillId="0" borderId="1" xfId="0" applyBorder="1"/>
    <xf numFmtId="9" fontId="0" fillId="2" borderId="0" xfId="1" applyFont="1" applyFill="1"/>
    <xf numFmtId="2" fontId="0" fillId="0" borderId="0" xfId="0" applyNumberFormat="1"/>
    <xf numFmtId="2" fontId="0" fillId="0" borderId="8" xfId="0" applyNumberFormat="1" applyBorder="1"/>
    <xf numFmtId="2" fontId="0" fillId="0" borderId="2" xfId="0" applyNumberFormat="1" applyBorder="1"/>
    <xf numFmtId="2" fontId="0" fillId="0" borderId="3" xfId="0" applyNumberFormat="1" applyBorder="1"/>
    <xf numFmtId="0" fontId="0" fillId="0" borderId="8" xfId="0" applyBorder="1"/>
    <xf numFmtId="0" fontId="6" fillId="2" borderId="0" xfId="0" applyFont="1" applyFill="1"/>
    <xf numFmtId="2" fontId="6" fillId="2" borderId="0" xfId="0" applyNumberFormat="1" applyFont="1" applyFill="1"/>
    <xf numFmtId="0" fontId="0" fillId="0" borderId="0" xfId="0" quotePrefix="1"/>
    <xf numFmtId="0" fontId="2" fillId="0" borderId="0" xfId="0" quotePrefix="1" applyFont="1"/>
    <xf numFmtId="164" fontId="2" fillId="0" borderId="0" xfId="0" applyNumberFormat="1" applyFont="1"/>
    <xf numFmtId="166" fontId="0" fillId="0" borderId="0" xfId="0" applyNumberFormat="1"/>
    <xf numFmtId="0" fontId="2" fillId="2" borderId="0" xfId="0" applyFont="1" applyFill="1"/>
    <xf numFmtId="0" fontId="2" fillId="0" borderId="0" xfId="0" applyFont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[1]Foglio7!$B$5:$B$12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[1]Foglio7!$A$5:$A$12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45C-4431-A5C5-E332A23A08B9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[1]Foglio7!$F$5:$F$12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[1]Foglio7!$A$5:$A$12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45C-4431-A5C5-E332A23A0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9877504"/>
        <c:axId val="669874624"/>
      </c:lineChart>
      <c:catAx>
        <c:axId val="66987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9874624"/>
        <c:crosses val="autoZero"/>
        <c:auto val="1"/>
        <c:lblAlgn val="ctr"/>
        <c:lblOffset val="100"/>
        <c:noMultiLvlLbl val="0"/>
      </c:catAx>
      <c:valAx>
        <c:axId val="669874624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9877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chart" Target="../charts/chart1.xml"/><Relationship Id="rId1" Type="http://schemas.openxmlformats.org/officeDocument/2006/relationships/image" Target="../media/image14.png"/><Relationship Id="rId4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476997</xdr:colOff>
      <xdr:row>40</xdr:row>
      <xdr:rowOff>121695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C0EE2C8-D91D-9702-E770-224258F98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53797" cy="74876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92640</xdr:rowOff>
    </xdr:from>
    <xdr:to>
      <xdr:col>13</xdr:col>
      <xdr:colOff>233380</xdr:colOff>
      <xdr:row>26</xdr:row>
      <xdr:rowOff>118263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E7C904A7-9A81-A502-A87C-5FD6430A5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97540"/>
          <a:ext cx="7548580" cy="370862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88900</xdr:rowOff>
    </xdr:from>
    <xdr:to>
      <xdr:col>15</xdr:col>
      <xdr:colOff>487034</xdr:colOff>
      <xdr:row>5</xdr:row>
      <xdr:rowOff>82678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DBBE1FB4-635D-ECE5-86CC-08A45BD59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88900"/>
          <a:ext cx="9021434" cy="9145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152400</xdr:rowOff>
    </xdr:from>
    <xdr:to>
      <xdr:col>13</xdr:col>
      <xdr:colOff>324916</xdr:colOff>
      <xdr:row>3</xdr:row>
      <xdr:rowOff>57214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462337F1-A3D4-BE7E-496F-0738E3A32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" y="152400"/>
          <a:ext cx="7640116" cy="457264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5</xdr:row>
      <xdr:rowOff>17227</xdr:rowOff>
    </xdr:from>
    <xdr:to>
      <xdr:col>11</xdr:col>
      <xdr:colOff>325443</xdr:colOff>
      <xdr:row>21</xdr:row>
      <xdr:rowOff>61167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7975993F-8145-DC13-5B07-8EAFB404A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81200" y="937977"/>
          <a:ext cx="5659443" cy="2990340"/>
        </a:xfrm>
        <a:prstGeom prst="rect">
          <a:avLst/>
        </a:prstGeom>
      </xdr:spPr>
    </xdr:pic>
    <xdr:clientData/>
  </xdr:twoCellAnchor>
  <xdr:twoCellAnchor editAs="oneCell">
    <xdr:from>
      <xdr:col>2</xdr:col>
      <xdr:colOff>286467</xdr:colOff>
      <xdr:row>24</xdr:row>
      <xdr:rowOff>19411</xdr:rowOff>
    </xdr:from>
    <xdr:to>
      <xdr:col>13</xdr:col>
      <xdr:colOff>249245</xdr:colOff>
      <xdr:row>42</xdr:row>
      <xdr:rowOff>1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E2A6D8EA-5F65-3FA0-706A-CAF800B26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15267" y="4439011"/>
          <a:ext cx="6668378" cy="32952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9</xdr:col>
      <xdr:colOff>1018</xdr:colOff>
      <xdr:row>12</xdr:row>
      <xdr:rowOff>115880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C386072C-5EA5-0117-9D8E-A35990E7B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0"/>
          <a:ext cx="6408168" cy="23256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120650</xdr:colOff>
      <xdr:row>2</xdr:row>
      <xdr:rowOff>101601</xdr:rowOff>
    </xdr:from>
    <xdr:to>
      <xdr:col>16</xdr:col>
      <xdr:colOff>404253</xdr:colOff>
      <xdr:row>13</xdr:row>
      <xdr:rowOff>43079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AA49208-57C8-266C-602D-F6E7BF22D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8300" y="476251"/>
          <a:ext cx="5357253" cy="2030628"/>
        </a:xfrm>
        <a:prstGeom prst="rect">
          <a:avLst/>
        </a:prstGeom>
      </xdr:spPr>
    </xdr:pic>
    <xdr:clientData/>
  </xdr:twoCellAnchor>
  <xdr:twoCellAnchor editAs="oneCell">
    <xdr:from>
      <xdr:col>9</xdr:col>
      <xdr:colOff>577850</xdr:colOff>
      <xdr:row>22</xdr:row>
      <xdr:rowOff>44450</xdr:rowOff>
    </xdr:from>
    <xdr:to>
      <xdr:col>17</xdr:col>
      <xdr:colOff>464215</xdr:colOff>
      <xdr:row>28</xdr:row>
      <xdr:rowOff>66796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80411AB7-4618-4899-90CC-E4A3A8912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11950" y="3822700"/>
          <a:ext cx="4763165" cy="1127246"/>
        </a:xfrm>
        <a:prstGeom prst="rect">
          <a:avLst/>
        </a:prstGeom>
      </xdr:spPr>
    </xdr:pic>
    <xdr:clientData/>
  </xdr:twoCellAnchor>
  <xdr:twoCellAnchor editAs="oneCell">
    <xdr:from>
      <xdr:col>12</xdr:col>
      <xdr:colOff>323850</xdr:colOff>
      <xdr:row>29</xdr:row>
      <xdr:rowOff>0</xdr:rowOff>
    </xdr:from>
    <xdr:to>
      <xdr:col>14</xdr:col>
      <xdr:colOff>476441</xdr:colOff>
      <xdr:row>33</xdr:row>
      <xdr:rowOff>139822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C098743E-C1AC-4C08-A883-98A0F520C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86750" y="5143500"/>
          <a:ext cx="1371791" cy="876422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25</xdr:row>
      <xdr:rowOff>12700</xdr:rowOff>
    </xdr:from>
    <xdr:to>
      <xdr:col>8</xdr:col>
      <xdr:colOff>18695</xdr:colOff>
      <xdr:row>31</xdr:row>
      <xdr:rowOff>52657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DC91C35E-F0CC-420F-AF92-49ED0FCF8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35300" y="4394200"/>
          <a:ext cx="2311045" cy="1144857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27</xdr:row>
      <xdr:rowOff>69850</xdr:rowOff>
    </xdr:from>
    <xdr:to>
      <xdr:col>6</xdr:col>
      <xdr:colOff>558800</xdr:colOff>
      <xdr:row>30</xdr:row>
      <xdr:rowOff>177800</xdr:rowOff>
    </xdr:to>
    <xdr:cxnSp macro="">
      <xdr:nvCxnSpPr>
        <xdr:cNvPr id="12" name="Connettore 2 11">
          <a:extLst>
            <a:ext uri="{FF2B5EF4-FFF2-40B4-BE49-F238E27FC236}">
              <a16:creationId xmlns:a16="http://schemas.microsoft.com/office/drawing/2014/main" id="{8161A7A1-C7AE-4F08-B59E-E880CDC54DD6}"/>
            </a:ext>
          </a:extLst>
        </xdr:cNvPr>
        <xdr:cNvCxnSpPr/>
      </xdr:nvCxnSpPr>
      <xdr:spPr>
        <a:xfrm flipH="1" flipV="1">
          <a:off x="1873250" y="4845050"/>
          <a:ext cx="2527300" cy="6604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0</xdr:colOff>
      <xdr:row>17</xdr:row>
      <xdr:rowOff>0</xdr:rowOff>
    </xdr:from>
    <xdr:to>
      <xdr:col>17</xdr:col>
      <xdr:colOff>48227</xdr:colOff>
      <xdr:row>19</xdr:row>
      <xdr:rowOff>146140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317124FD-434A-4859-8BF7-003FDBD2F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743700" y="2965450"/>
          <a:ext cx="4315427" cy="647790"/>
        </a:xfrm>
        <a:prstGeom prst="rect">
          <a:avLst/>
        </a:prstGeom>
      </xdr:spPr>
    </xdr:pic>
    <xdr:clientData/>
  </xdr:twoCellAnchor>
  <xdr:twoCellAnchor editAs="oneCell">
    <xdr:from>
      <xdr:col>17</xdr:col>
      <xdr:colOff>400050</xdr:colOff>
      <xdr:row>16</xdr:row>
      <xdr:rowOff>0</xdr:rowOff>
    </xdr:from>
    <xdr:to>
      <xdr:col>25</xdr:col>
      <xdr:colOff>372356</xdr:colOff>
      <xdr:row>19</xdr:row>
      <xdr:rowOff>27333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93586E17-1187-4735-9A38-A59D09AA6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410950" y="2901950"/>
          <a:ext cx="4849106" cy="83378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25</xdr:row>
      <xdr:rowOff>120650</xdr:rowOff>
    </xdr:from>
    <xdr:to>
      <xdr:col>14</xdr:col>
      <xdr:colOff>457564</xdr:colOff>
      <xdr:row>29</xdr:row>
      <xdr:rowOff>146156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313193C4-23C3-4E73-AE34-AFC88B42F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7350" y="3251200"/>
          <a:ext cx="2610214" cy="762106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33</xdr:row>
      <xdr:rowOff>50800</xdr:rowOff>
    </xdr:from>
    <xdr:to>
      <xdr:col>7</xdr:col>
      <xdr:colOff>85725</xdr:colOff>
      <xdr:row>48</xdr:row>
      <xdr:rowOff>31750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9B91EC04-5DC3-4AE5-8928-6F1658AC0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19050</xdr:colOff>
      <xdr:row>19</xdr:row>
      <xdr:rowOff>31750</xdr:rowOff>
    </xdr:from>
    <xdr:to>
      <xdr:col>13</xdr:col>
      <xdr:colOff>562306</xdr:colOff>
      <xdr:row>24</xdr:row>
      <xdr:rowOff>171572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0F3C90DE-67F9-4A7B-9D27-054C961F5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70650" y="2057400"/>
          <a:ext cx="2372056" cy="1060572"/>
        </a:xfrm>
        <a:prstGeom prst="rect">
          <a:avLst/>
        </a:prstGeom>
      </xdr:spPr>
    </xdr:pic>
    <xdr:clientData/>
  </xdr:twoCellAnchor>
  <xdr:twoCellAnchor editAs="oneCell">
    <xdr:from>
      <xdr:col>0</xdr:col>
      <xdr:colOff>273051</xdr:colOff>
      <xdr:row>0</xdr:row>
      <xdr:rowOff>0</xdr:rowOff>
    </xdr:from>
    <xdr:to>
      <xdr:col>9</xdr:col>
      <xdr:colOff>158751</xdr:colOff>
      <xdr:row>10</xdr:row>
      <xdr:rowOff>120350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9011150D-EA28-1A70-C3E1-72F62525B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3051" y="0"/>
          <a:ext cx="5727700" cy="1961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ber/Documents/UNI/Compiti/Compiti%20fatti/2021_09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7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FFFF-E022-4766-B0D1-89502A096353}">
  <dimension ref="A1"/>
  <sheetViews>
    <sheetView tabSelected="1" workbookViewId="0">
      <selection activeCell="J15" sqref="J15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B394-687F-4CF2-A242-2A3620B4D500}">
  <dimension ref="A1"/>
  <sheetViews>
    <sheetView workbookViewId="0">
      <selection activeCell="B2" sqref="B2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1D786-5641-4C9C-8FE8-29E7A934C813}">
  <dimension ref="A1"/>
  <sheetViews>
    <sheetView topLeftCell="A4" workbookViewId="0">
      <selection activeCell="N12" sqref="N12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12C4-63DC-43DD-89E9-B137B5C27F49}">
  <dimension ref="A14:F25"/>
  <sheetViews>
    <sheetView topLeftCell="A7" workbookViewId="0">
      <selection activeCell="B25" sqref="B25"/>
    </sheetView>
  </sheetViews>
  <sheetFormatPr defaultRowHeight="14.5" x14ac:dyDescent="0.35"/>
  <cols>
    <col min="2" max="2" width="24.90625" customWidth="1"/>
  </cols>
  <sheetData>
    <row r="14" spans="1:6" x14ac:dyDescent="0.35">
      <c r="A14" t="s">
        <v>19</v>
      </c>
    </row>
    <row r="15" spans="1:6" x14ac:dyDescent="0.35">
      <c r="B15" s="3"/>
    </row>
    <row r="16" spans="1:6" x14ac:dyDescent="0.35">
      <c r="B16" s="3" t="s">
        <v>10</v>
      </c>
      <c r="C16" s="3" t="s">
        <v>11</v>
      </c>
      <c r="D16" s="3" t="s">
        <v>12</v>
      </c>
      <c r="E16" s="3" t="s">
        <v>13</v>
      </c>
      <c r="F16" s="3" t="s">
        <v>18</v>
      </c>
    </row>
    <row r="17" spans="1:6" x14ac:dyDescent="0.35">
      <c r="B17" s="3" t="s">
        <v>14</v>
      </c>
      <c r="C17">
        <v>2</v>
      </c>
      <c r="D17">
        <v>10</v>
      </c>
      <c r="E17">
        <v>11</v>
      </c>
      <c r="F17">
        <f>SUM(C17:E17)</f>
        <v>23</v>
      </c>
    </row>
    <row r="18" spans="1:6" x14ac:dyDescent="0.35">
      <c r="B18" s="3" t="s">
        <v>15</v>
      </c>
      <c r="C18">
        <v>10</v>
      </c>
      <c r="D18">
        <v>28</v>
      </c>
      <c r="E18">
        <v>20</v>
      </c>
      <c r="F18">
        <f t="shared" ref="F18:F20" si="0">SUM(C18:E18)</f>
        <v>58</v>
      </c>
    </row>
    <row r="19" spans="1:6" x14ac:dyDescent="0.35">
      <c r="B19" s="3" t="s">
        <v>16</v>
      </c>
      <c r="C19">
        <v>101</v>
      </c>
      <c r="D19">
        <v>177</v>
      </c>
      <c r="E19">
        <v>78</v>
      </c>
      <c r="F19">
        <f t="shared" si="0"/>
        <v>356</v>
      </c>
    </row>
    <row r="20" spans="1:6" x14ac:dyDescent="0.35">
      <c r="B20" s="3" t="s">
        <v>17</v>
      </c>
      <c r="C20">
        <v>98</v>
      </c>
      <c r="D20">
        <v>180</v>
      </c>
      <c r="E20">
        <v>34</v>
      </c>
      <c r="F20">
        <f t="shared" si="0"/>
        <v>312</v>
      </c>
    </row>
    <row r="21" spans="1:6" x14ac:dyDescent="0.35">
      <c r="B21" s="3" t="s">
        <v>18</v>
      </c>
      <c r="C21">
        <f>SUM(C17:C20)</f>
        <v>211</v>
      </c>
      <c r="D21">
        <f t="shared" ref="D21:E21" si="1">SUM(D17:D20)</f>
        <v>395</v>
      </c>
      <c r="E21">
        <f t="shared" si="1"/>
        <v>143</v>
      </c>
      <c r="F21">
        <f>SUM(F17:F20)</f>
        <v>749</v>
      </c>
    </row>
    <row r="23" spans="1:6" x14ac:dyDescent="0.35">
      <c r="A23" s="6" t="s">
        <v>7</v>
      </c>
      <c r="B23" s="12">
        <f>+(F19+F20)/F21</f>
        <v>0.89185580774365825</v>
      </c>
    </row>
    <row r="24" spans="1:6" x14ac:dyDescent="0.35">
      <c r="A24" s="6" t="s">
        <v>8</v>
      </c>
      <c r="B24" s="12">
        <f>+(E19+E20)/E21</f>
        <v>0.78321678321678323</v>
      </c>
    </row>
    <row r="25" spans="1:6" x14ac:dyDescent="0.35">
      <c r="A25" s="6" t="s">
        <v>9</v>
      </c>
      <c r="B25" s="6" t="s">
        <v>20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16505-941A-41E7-B8EC-154B95FA42A3}">
  <dimension ref="A2:I34"/>
  <sheetViews>
    <sheetView topLeftCell="A15" workbookViewId="0">
      <selection activeCell="C28" sqref="C28"/>
    </sheetView>
  </sheetViews>
  <sheetFormatPr defaultRowHeight="14.5" x14ac:dyDescent="0.35"/>
  <cols>
    <col min="3" max="3" width="9.36328125" bestFit="1" customWidth="1"/>
    <col min="6" max="6" width="10.7265625" customWidth="1"/>
    <col min="7" max="7" width="11.54296875" customWidth="1"/>
    <col min="8" max="8" width="9.7265625" customWidth="1"/>
    <col min="9" max="9" width="11.54296875" customWidth="1"/>
  </cols>
  <sheetData>
    <row r="2" spans="1:6" ht="15" thickBot="1" x14ac:dyDescent="0.4"/>
    <row r="3" spans="1:6" ht="17" thickBot="1" x14ac:dyDescent="0.5">
      <c r="A3" s="7"/>
      <c r="B3" s="8" t="s">
        <v>21</v>
      </c>
      <c r="C3" s="8" t="s">
        <v>1</v>
      </c>
      <c r="D3" s="8" t="s">
        <v>22</v>
      </c>
      <c r="E3" s="8" t="s">
        <v>23</v>
      </c>
      <c r="F3" s="9" t="s">
        <v>24</v>
      </c>
    </row>
    <row r="4" spans="1:6" x14ac:dyDescent="0.35">
      <c r="A4" s="10" t="s">
        <v>4</v>
      </c>
      <c r="B4">
        <v>0.3</v>
      </c>
      <c r="C4">
        <v>3</v>
      </c>
      <c r="D4" s="13">
        <f>+B9/B11</f>
        <v>0.33333333333333331</v>
      </c>
      <c r="E4" s="13">
        <f>+B10/B11</f>
        <v>0.66666666666666663</v>
      </c>
      <c r="F4" s="14">
        <f>+D4*E4*3/2</f>
        <v>0.33333333333333331</v>
      </c>
    </row>
    <row r="5" spans="1:6" ht="15" thickBot="1" x14ac:dyDescent="0.4">
      <c r="A5" s="11" t="s">
        <v>5</v>
      </c>
      <c r="B5" s="5">
        <v>0.7</v>
      </c>
      <c r="C5" s="5">
        <v>5</v>
      </c>
      <c r="D5" s="15">
        <f>+C9/C11</f>
        <v>0.4</v>
      </c>
      <c r="E5" s="15">
        <f>+C10/C11</f>
        <v>0.6</v>
      </c>
      <c r="F5" s="16">
        <f>+D5*E5*5/4</f>
        <v>0.3</v>
      </c>
    </row>
    <row r="7" spans="1:6" ht="15" thickBot="1" x14ac:dyDescent="0.4"/>
    <row r="8" spans="1:6" ht="15" thickBot="1" x14ac:dyDescent="0.4">
      <c r="A8" s="7"/>
      <c r="B8" s="8" t="s">
        <v>4</v>
      </c>
      <c r="C8" s="9" t="s">
        <v>5</v>
      </c>
    </row>
    <row r="9" spans="1:6" x14ac:dyDescent="0.35">
      <c r="A9" s="10" t="s">
        <v>25</v>
      </c>
      <c r="B9">
        <v>1</v>
      </c>
      <c r="C9" s="17">
        <v>2</v>
      </c>
    </row>
    <row r="10" spans="1:6" ht="15" thickBot="1" x14ac:dyDescent="0.4">
      <c r="A10" s="10" t="s">
        <v>26</v>
      </c>
      <c r="B10">
        <v>2</v>
      </c>
      <c r="C10" s="17">
        <v>3</v>
      </c>
    </row>
    <row r="11" spans="1:6" ht="15" thickBot="1" x14ac:dyDescent="0.4">
      <c r="A11" s="7" t="s">
        <v>18</v>
      </c>
      <c r="B11" s="8">
        <f>+B9+B10</f>
        <v>3</v>
      </c>
      <c r="C11" s="9">
        <f>+C9+C10</f>
        <v>5</v>
      </c>
    </row>
    <row r="13" spans="1:6" s="2" customFormat="1" x14ac:dyDescent="0.35">
      <c r="A13" s="2" t="s">
        <v>7</v>
      </c>
    </row>
    <row r="14" spans="1:6" x14ac:dyDescent="0.35">
      <c r="B14" t="s">
        <v>27</v>
      </c>
    </row>
    <row r="16" spans="1:6" ht="16.5" x14ac:dyDescent="0.45">
      <c r="B16" s="18" t="s">
        <v>28</v>
      </c>
      <c r="C16" s="18">
        <f>+B4*E4+B5*E5</f>
        <v>0.62</v>
      </c>
    </row>
    <row r="18" spans="1:8" s="2" customFormat="1" x14ac:dyDescent="0.35">
      <c r="A18" s="2" t="s">
        <v>8</v>
      </c>
    </row>
    <row r="19" spans="1:8" ht="16.5" x14ac:dyDescent="0.45">
      <c r="B19" s="18" t="s">
        <v>29</v>
      </c>
      <c r="C19" s="19">
        <f>+E4</f>
        <v>0.66666666666666663</v>
      </c>
    </row>
    <row r="21" spans="1:8" s="2" customFormat="1" x14ac:dyDescent="0.35">
      <c r="A21" s="2" t="s">
        <v>9</v>
      </c>
    </row>
    <row r="23" spans="1:8" ht="16.5" x14ac:dyDescent="0.45">
      <c r="B23" t="s">
        <v>30</v>
      </c>
      <c r="C23">
        <f>+D5*B5+D4*B4</f>
        <v>0.37999999999999995</v>
      </c>
    </row>
    <row r="24" spans="1:8" ht="16.5" x14ac:dyDescent="0.45">
      <c r="B24" t="s">
        <v>31</v>
      </c>
      <c r="C24" s="23">
        <f>SQRT((B4^2)*(D4*(1-D4))/(3-1)+(B5^2)*(D5*(1-D5))/(5-1))</f>
        <v>0.19849433241279207</v>
      </c>
    </row>
    <row r="26" spans="1:8" ht="16.5" x14ac:dyDescent="0.45">
      <c r="B26" t="s">
        <v>32</v>
      </c>
      <c r="C26" s="20">
        <v>0.3</v>
      </c>
    </row>
    <row r="28" spans="1:8" x14ac:dyDescent="0.35">
      <c r="B28" t="s">
        <v>6</v>
      </c>
      <c r="C28">
        <f>+(C23-C26)/C24</f>
        <v>0.40303417748790249</v>
      </c>
      <c r="E28" s="4"/>
      <c r="F28" s="4"/>
    </row>
    <row r="29" spans="1:8" x14ac:dyDescent="0.35">
      <c r="B29" t="s">
        <v>33</v>
      </c>
      <c r="C29">
        <v>0.05</v>
      </c>
      <c r="E29" s="4"/>
      <c r="F29" s="4"/>
    </row>
    <row r="30" spans="1:8" x14ac:dyDescent="0.35">
      <c r="B30" t="s">
        <v>34</v>
      </c>
      <c r="C30">
        <f>_xlfn.T.INV.2T(C29,7)</f>
        <v>2.3646242515927849</v>
      </c>
    </row>
    <row r="31" spans="1:8" x14ac:dyDescent="0.35">
      <c r="B31" t="s">
        <v>35</v>
      </c>
      <c r="C31">
        <f>-C30</f>
        <v>-2.3646242515927849</v>
      </c>
      <c r="E31" t="s">
        <v>36</v>
      </c>
    </row>
    <row r="32" spans="1:8" x14ac:dyDescent="0.35">
      <c r="F32">
        <f>+C31</f>
        <v>-2.3646242515927849</v>
      </c>
      <c r="H32">
        <f>+C30</f>
        <v>2.3646242515927849</v>
      </c>
    </row>
    <row r="34" spans="2:9" ht="16.5" x14ac:dyDescent="0.45">
      <c r="B34" s="24" t="s">
        <v>37</v>
      </c>
      <c r="C34" s="25"/>
      <c r="D34" s="25"/>
      <c r="E34" s="25"/>
      <c r="F34" s="25"/>
      <c r="G34" s="25"/>
      <c r="H34" s="25"/>
      <c r="I34" s="25"/>
    </row>
  </sheetData>
  <mergeCells count="1">
    <mergeCell ref="B34:I3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8AFCC-098F-4119-8F0E-9B8542731439}">
  <dimension ref="A11:H32"/>
  <sheetViews>
    <sheetView workbookViewId="0">
      <selection activeCell="D31" sqref="D31"/>
    </sheetView>
  </sheetViews>
  <sheetFormatPr defaultRowHeight="14.5" x14ac:dyDescent="0.35"/>
  <cols>
    <col min="5" max="5" width="11.36328125" customWidth="1"/>
    <col min="6" max="6" width="10.36328125" bestFit="1" customWidth="1"/>
    <col min="7" max="7" width="8.90625" bestFit="1" customWidth="1"/>
    <col min="8" max="8" width="9.36328125" bestFit="1" customWidth="1"/>
  </cols>
  <sheetData>
    <row r="11" spans="1:8" x14ac:dyDescent="0.35">
      <c r="B11" t="s">
        <v>38</v>
      </c>
      <c r="C11" t="s">
        <v>39</v>
      </c>
    </row>
    <row r="12" spans="1:8" x14ac:dyDescent="0.35">
      <c r="A12" s="3" t="s">
        <v>0</v>
      </c>
      <c r="B12" s="3" t="s">
        <v>40</v>
      </c>
      <c r="C12" s="3" t="s">
        <v>41</v>
      </c>
      <c r="D12" s="3" t="s">
        <v>42</v>
      </c>
      <c r="E12" s="21" t="s">
        <v>43</v>
      </c>
      <c r="F12" s="3" t="s">
        <v>44</v>
      </c>
      <c r="G12" s="3" t="s">
        <v>45</v>
      </c>
      <c r="H12" s="21" t="s">
        <v>46</v>
      </c>
    </row>
    <row r="13" spans="1:8" x14ac:dyDescent="0.35">
      <c r="A13">
        <v>2000</v>
      </c>
      <c r="B13">
        <v>32</v>
      </c>
      <c r="C13">
        <v>10</v>
      </c>
      <c r="D13">
        <f>+B13*C13</f>
        <v>320</v>
      </c>
      <c r="E13" s="1">
        <f>+(C13-$B$25)^2</f>
        <v>2.640625</v>
      </c>
      <c r="F13" s="1">
        <f t="shared" ref="F13:F20" si="0">+$E$27+$D$27*C13</f>
        <v>29.545454545454547</v>
      </c>
      <c r="G13" s="1">
        <f>+(B13-F13)^2</f>
        <v>6.024793388429746</v>
      </c>
      <c r="H13" s="1">
        <f>+(B13-$B$24)^2</f>
        <v>1</v>
      </c>
    </row>
    <row r="14" spans="1:8" x14ac:dyDescent="0.35">
      <c r="A14">
        <v>2001</v>
      </c>
      <c r="B14">
        <v>29</v>
      </c>
      <c r="C14">
        <v>11</v>
      </c>
      <c r="D14">
        <f t="shared" ref="D14:D20" si="1">+B14*C14</f>
        <v>319</v>
      </c>
      <c r="E14" s="1">
        <f t="shared" ref="E14:E20" si="2">+(C14-$B$25)^2</f>
        <v>0.390625</v>
      </c>
      <c r="F14" s="1">
        <f t="shared" si="0"/>
        <v>30.44055944055944</v>
      </c>
      <c r="G14" s="1">
        <f t="shared" ref="G14:G20" si="3">+(B14-F14)^2</f>
        <v>2.0752115017849269</v>
      </c>
      <c r="H14" s="1">
        <f t="shared" ref="H14:H20" si="4">+(B14-$B$24)^2</f>
        <v>4</v>
      </c>
    </row>
    <row r="15" spans="1:8" x14ac:dyDescent="0.35">
      <c r="A15">
        <v>2002</v>
      </c>
      <c r="B15">
        <v>28</v>
      </c>
      <c r="C15">
        <v>9</v>
      </c>
      <c r="D15">
        <f t="shared" si="1"/>
        <v>252</v>
      </c>
      <c r="E15" s="1">
        <f t="shared" si="2"/>
        <v>6.890625</v>
      </c>
      <c r="F15" s="1">
        <f t="shared" si="0"/>
        <v>28.65034965034965</v>
      </c>
      <c r="G15" s="1">
        <f t="shared" si="3"/>
        <v>0.42295466770991197</v>
      </c>
      <c r="H15" s="1">
        <f t="shared" si="4"/>
        <v>9</v>
      </c>
    </row>
    <row r="16" spans="1:8" x14ac:dyDescent="0.35">
      <c r="A16">
        <v>2003</v>
      </c>
      <c r="B16">
        <v>31</v>
      </c>
      <c r="C16">
        <v>12</v>
      </c>
      <c r="D16">
        <f t="shared" si="1"/>
        <v>372</v>
      </c>
      <c r="E16" s="1">
        <f t="shared" si="2"/>
        <v>0.140625</v>
      </c>
      <c r="F16" s="1">
        <f t="shared" si="0"/>
        <v>31.335664335664333</v>
      </c>
      <c r="G16" s="1">
        <f t="shared" si="3"/>
        <v>0.11267054623697814</v>
      </c>
      <c r="H16" s="1">
        <f t="shared" si="4"/>
        <v>0</v>
      </c>
    </row>
    <row r="17" spans="1:8" x14ac:dyDescent="0.35">
      <c r="A17">
        <v>2004</v>
      </c>
      <c r="B17">
        <v>32</v>
      </c>
      <c r="C17">
        <v>13</v>
      </c>
      <c r="D17">
        <f t="shared" si="1"/>
        <v>416</v>
      </c>
      <c r="E17" s="1">
        <f t="shared" si="2"/>
        <v>1.890625</v>
      </c>
      <c r="F17" s="1">
        <f t="shared" si="0"/>
        <v>32.230769230769226</v>
      </c>
      <c r="G17" s="1">
        <f t="shared" si="3"/>
        <v>5.3254437869820467E-2</v>
      </c>
      <c r="H17" s="1">
        <f t="shared" si="4"/>
        <v>1</v>
      </c>
    </row>
    <row r="18" spans="1:8" x14ac:dyDescent="0.35">
      <c r="A18">
        <v>2005</v>
      </c>
      <c r="B18">
        <v>31</v>
      </c>
      <c r="C18">
        <v>12</v>
      </c>
      <c r="D18">
        <f t="shared" si="1"/>
        <v>372</v>
      </c>
      <c r="E18" s="1">
        <f t="shared" si="2"/>
        <v>0.140625</v>
      </c>
      <c r="F18" s="1">
        <f t="shared" si="0"/>
        <v>31.335664335664333</v>
      </c>
      <c r="G18" s="1">
        <f t="shared" si="3"/>
        <v>0.11267054623697814</v>
      </c>
      <c r="H18" s="1">
        <f t="shared" si="4"/>
        <v>0</v>
      </c>
    </row>
    <row r="19" spans="1:8" x14ac:dyDescent="0.35">
      <c r="A19">
        <v>2006</v>
      </c>
      <c r="B19">
        <v>31</v>
      </c>
      <c r="C19">
        <v>12</v>
      </c>
      <c r="D19">
        <f t="shared" si="1"/>
        <v>372</v>
      </c>
      <c r="E19" s="1">
        <f t="shared" si="2"/>
        <v>0.140625</v>
      </c>
      <c r="F19" s="1">
        <f t="shared" si="0"/>
        <v>31.335664335664333</v>
      </c>
      <c r="G19" s="1">
        <f t="shared" si="3"/>
        <v>0.11267054623697814</v>
      </c>
      <c r="H19" s="1">
        <f t="shared" si="4"/>
        <v>0</v>
      </c>
    </row>
    <row r="20" spans="1:8" x14ac:dyDescent="0.35">
      <c r="A20">
        <v>2007</v>
      </c>
      <c r="B20">
        <v>34</v>
      </c>
      <c r="C20">
        <v>14</v>
      </c>
      <c r="D20">
        <f t="shared" si="1"/>
        <v>476</v>
      </c>
      <c r="E20" s="1">
        <f t="shared" si="2"/>
        <v>5.640625</v>
      </c>
      <c r="F20" s="1">
        <f t="shared" si="0"/>
        <v>33.125874125874127</v>
      </c>
      <c r="G20" s="1">
        <f t="shared" si="3"/>
        <v>0.76409604381632201</v>
      </c>
      <c r="H20" s="1">
        <f t="shared" si="4"/>
        <v>9</v>
      </c>
    </row>
    <row r="21" spans="1:8" x14ac:dyDescent="0.35">
      <c r="A21" s="3" t="s">
        <v>47</v>
      </c>
      <c r="B21" s="3">
        <f>SUM(B13:B20)</f>
        <v>248</v>
      </c>
      <c r="C21" s="3">
        <f t="shared" ref="C21:H21" si="5">SUM(C13:C20)</f>
        <v>93</v>
      </c>
      <c r="D21" s="3">
        <f t="shared" si="5"/>
        <v>2899</v>
      </c>
      <c r="E21" s="22">
        <f t="shared" si="5"/>
        <v>17.875</v>
      </c>
      <c r="F21" s="22">
        <f t="shared" si="5"/>
        <v>248</v>
      </c>
      <c r="G21" s="22">
        <f t="shared" si="5"/>
        <v>9.6783216783216641</v>
      </c>
      <c r="H21" s="22">
        <f t="shared" si="5"/>
        <v>24</v>
      </c>
    </row>
    <row r="23" spans="1:8" x14ac:dyDescent="0.35">
      <c r="A23" t="s">
        <v>48</v>
      </c>
      <c r="B23">
        <v>8</v>
      </c>
    </row>
    <row r="24" spans="1:8" x14ac:dyDescent="0.35">
      <c r="A24" t="s">
        <v>49</v>
      </c>
      <c r="B24">
        <f>SUM(B13:B20)/B23</f>
        <v>31</v>
      </c>
    </row>
    <row r="25" spans="1:8" x14ac:dyDescent="0.35">
      <c r="A25" t="s">
        <v>50</v>
      </c>
      <c r="B25">
        <f>SUM(C13:C20)/B23</f>
        <v>11.625</v>
      </c>
    </row>
    <row r="26" spans="1:8" x14ac:dyDescent="0.35">
      <c r="D26" t="s">
        <v>51</v>
      </c>
      <c r="E26" t="s">
        <v>52</v>
      </c>
    </row>
    <row r="27" spans="1:8" x14ac:dyDescent="0.35">
      <c r="A27" t="s">
        <v>2</v>
      </c>
      <c r="B27" t="s">
        <v>53</v>
      </c>
      <c r="D27" s="6">
        <f>+(D21-B23*B24*B25)/E21</f>
        <v>0.8951048951048951</v>
      </c>
      <c r="E27" s="6">
        <f>+B24-D27*B25</f>
        <v>20.594405594405593</v>
      </c>
    </row>
    <row r="28" spans="1:8" x14ac:dyDescent="0.35">
      <c r="D28" cm="1">
        <f t="array" ref="D28:E28">LINEST(B13:B20,C13:C20)</f>
        <v>0.89510489510489544</v>
      </c>
      <c r="E28">
        <v>20.59440559440559</v>
      </c>
    </row>
    <row r="29" spans="1:8" x14ac:dyDescent="0.35">
      <c r="D29" t="str">
        <f ca="1">_xlfn.FORMULATEXT(D28)</f>
        <v>=REGR.LIN(B13:B20;C13:C20)</v>
      </c>
    </row>
    <row r="31" spans="1:8" x14ac:dyDescent="0.35">
      <c r="A31" t="s">
        <v>3</v>
      </c>
      <c r="C31" t="s">
        <v>54</v>
      </c>
      <c r="D31" s="6">
        <f>1-(G21/H21)</f>
        <v>0.5967365967365974</v>
      </c>
    </row>
    <row r="32" spans="1:8" x14ac:dyDescent="0.35">
      <c r="D32">
        <f>RSQ(B13:B20,C13:C20)</f>
        <v>0.59673659673659674</v>
      </c>
      <c r="E32" t="str">
        <f ca="1">_xlfn.FORMULATEXT(D32)</f>
        <v>=RQ(B13:B20;C13:C20)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Compito</vt:lpstr>
      <vt:lpstr>Quesito 1</vt:lpstr>
      <vt:lpstr>Quesito 2</vt:lpstr>
      <vt:lpstr>Quesito 3</vt:lpstr>
      <vt:lpstr>Quesito 4</vt:lpstr>
      <vt:lpstr>Quesito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CANNATA ROBERTO</dc:creator>
  <cp:lastModifiedBy>CANNATA ROBERTO</cp:lastModifiedBy>
  <dcterms:created xsi:type="dcterms:W3CDTF">2024-12-28T08:47:49Z</dcterms:created>
  <dcterms:modified xsi:type="dcterms:W3CDTF">2025-01-22T17:16:45Z</dcterms:modified>
</cp:coreProperties>
</file>