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fileSharing readOnlyRecommended="1" userName="Lorenzo Cannata" algorithmName="SHA-512" hashValue="RDyrNt7eRf+JOQRIUGtjsyySccInsulsrmq2W0PyeeFxt5HLoKizasF6e82yWfGyzmdCN8zvgHlrZxQlV0itzA==" saltValue="pLeoEgovylcOAm8CWmmgpQ==" spinCount="10000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ber\Documents\UNI\Appelli miei\2026_01_14\"/>
    </mc:Choice>
  </mc:AlternateContent>
  <xr:revisionPtr revIDLastSave="0" documentId="8_{5D2114C2-7EEB-4257-AC65-EA018DE3823B}" xr6:coauthVersionLast="47" xr6:coauthVersionMax="47" xr10:uidLastSave="{00000000-0000-0000-0000-000000000000}"/>
  <bookViews>
    <workbookView xWindow="-110" yWindow="-110" windowWidth="19420" windowHeight="11500" xr2:uid="{E463553E-F415-4108-BD19-0A65F85ED450}"/>
  </bookViews>
  <sheets>
    <sheet name="Compito" sheetId="3" r:id="rId1"/>
    <sheet name="Quesito 1" sheetId="4" r:id="rId2"/>
    <sheet name="Quesito 2" sheetId="7" r:id="rId3"/>
    <sheet name="Quesito 3" sheetId="8" r:id="rId4"/>
    <sheet name="Quesito 4" sheetId="9" r:id="rId5"/>
    <sheet name="Quesito 5" sheetId="2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2" i="7" l="1"/>
  <c r="F20" i="7"/>
  <c r="E20" i="7"/>
  <c r="D20" i="7"/>
  <c r="B38" i="9"/>
  <c r="B39" i="9" s="1"/>
  <c r="B29" i="9"/>
  <c r="E18" i="9" s="1"/>
  <c r="B28" i="9"/>
  <c r="D17" i="9" s="1"/>
  <c r="D22" i="9"/>
  <c r="G22" i="9" s="1"/>
  <c r="D19" i="9" l="1"/>
  <c r="G19" i="9" s="1"/>
  <c r="D21" i="9"/>
  <c r="G21" i="9" s="1"/>
  <c r="D23" i="9"/>
  <c r="G23" i="9" s="1"/>
  <c r="D18" i="9"/>
  <c r="G18" i="9" s="1"/>
  <c r="D20" i="9"/>
  <c r="G20" i="9" s="1"/>
  <c r="D24" i="9"/>
  <c r="G24" i="9" s="1"/>
  <c r="E19" i="9"/>
  <c r="H19" i="9" s="1"/>
  <c r="E24" i="9"/>
  <c r="H24" i="9" s="1"/>
  <c r="E22" i="9"/>
  <c r="H22" i="9" s="1"/>
  <c r="H18" i="9"/>
  <c r="G17" i="9"/>
  <c r="E23" i="9"/>
  <c r="H23" i="9" s="1"/>
  <c r="E20" i="9"/>
  <c r="H20" i="9" s="1"/>
  <c r="E17" i="9"/>
  <c r="H17" i="9" s="1"/>
  <c r="E21" i="9"/>
  <c r="H21" i="9" s="1"/>
  <c r="B30" i="9" l="1"/>
  <c r="F18" i="9"/>
  <c r="F22" i="9"/>
  <c r="F24" i="9"/>
  <c r="F19" i="9"/>
  <c r="B31" i="9"/>
  <c r="F23" i="9"/>
  <c r="F20" i="9"/>
  <c r="F17" i="9"/>
  <c r="F21" i="9"/>
  <c r="B33" i="9" l="1"/>
  <c r="B37" i="9" s="1"/>
  <c r="D32" i="8" l="1"/>
  <c r="D31" i="8"/>
  <c r="D30" i="8"/>
  <c r="D25" i="8"/>
  <c r="D24" i="8"/>
  <c r="D23" i="8"/>
  <c r="C31" i="7" l="1"/>
  <c r="G19" i="7"/>
  <c r="G18" i="7"/>
  <c r="C28" i="7" l="1"/>
  <c r="B34" i="7" s="1"/>
  <c r="D34" i="7" l="1"/>
</calcChain>
</file>

<file path=xl/sharedStrings.xml><?xml version="1.0" encoding="utf-8"?>
<sst xmlns="http://schemas.openxmlformats.org/spreadsheetml/2006/main" count="51" uniqueCount="46">
  <si>
    <t>Anno</t>
  </si>
  <si>
    <r>
      <t>W</t>
    </r>
    <r>
      <rPr>
        <b/>
        <vertAlign val="subscript"/>
        <sz val="11"/>
        <color theme="1"/>
        <rFont val="Aptos Narrow"/>
        <family val="2"/>
        <scheme val="minor"/>
      </rPr>
      <t>h</t>
    </r>
  </si>
  <si>
    <t>M</t>
  </si>
  <si>
    <t>F</t>
  </si>
  <si>
    <t>a)</t>
  </si>
  <si>
    <t>E(y)</t>
  </si>
  <si>
    <t>b)</t>
  </si>
  <si>
    <t>Mi serve l'errore standard</t>
  </si>
  <si>
    <t xml:space="preserve">alfa </t>
  </si>
  <si>
    <t>Intervallo di confidenza</t>
  </si>
  <si>
    <t>Oss</t>
  </si>
  <si>
    <t>(x-E(x))</t>
  </si>
  <si>
    <t>(y-E(y))</t>
  </si>
  <si>
    <t>(x-E(x))*(y-E(y))</t>
  </si>
  <si>
    <t>(x-E(x))^2</t>
  </si>
  <si>
    <t>(y-E(y))^2</t>
  </si>
  <si>
    <t>Quesito a)</t>
  </si>
  <si>
    <t>E(x)</t>
  </si>
  <si>
    <t>Dev(x)</t>
  </si>
  <si>
    <t>Dev(y)</t>
  </si>
  <si>
    <t>Quesito b)</t>
  </si>
  <si>
    <r>
      <t>r</t>
    </r>
    <r>
      <rPr>
        <b/>
        <vertAlign val="subscript"/>
        <sz val="11"/>
        <color theme="1"/>
        <rFont val="Aptos Narrow"/>
        <family val="2"/>
        <scheme val="minor"/>
      </rPr>
      <t>xy</t>
    </r>
  </si>
  <si>
    <t>Quesito c)</t>
  </si>
  <si>
    <t>T-test</t>
  </si>
  <si>
    <t>T-crit+</t>
  </si>
  <si>
    <t>T-crit-</t>
  </si>
  <si>
    <t>N "grande", frazione di campionamento trascurabile</t>
  </si>
  <si>
    <r>
      <t>P</t>
    </r>
    <r>
      <rPr>
        <b/>
        <vertAlign val="subscript"/>
        <sz val="11"/>
        <color theme="1"/>
        <rFont val="Aptos Narrow"/>
        <family val="2"/>
        <scheme val="minor"/>
      </rPr>
      <t>B</t>
    </r>
  </si>
  <si>
    <r>
      <t>E(y</t>
    </r>
    <r>
      <rPr>
        <b/>
        <vertAlign val="subscript"/>
        <sz val="11"/>
        <color theme="1"/>
        <rFont val="Aptos Narrow"/>
        <family val="2"/>
        <scheme val="minor"/>
      </rPr>
      <t>B</t>
    </r>
    <r>
      <rPr>
        <b/>
        <sz val="11"/>
        <color theme="1"/>
        <rFont val="Aptos Narrow"/>
        <family val="2"/>
        <scheme val="minor"/>
      </rPr>
      <t>)</t>
    </r>
  </si>
  <si>
    <t xml:space="preserve">Campione "grande" -&gt; uso la normale standardizzata </t>
  </si>
  <si>
    <r>
      <t>ES(y</t>
    </r>
    <r>
      <rPr>
        <vertAlign val="subscript"/>
        <sz val="11"/>
        <color theme="1"/>
        <rFont val="Aptos Narrow"/>
        <family val="2"/>
        <scheme val="minor"/>
      </rPr>
      <t>B</t>
    </r>
    <r>
      <rPr>
        <sz val="11"/>
        <color theme="1"/>
        <rFont val="Aptos Narrow"/>
        <family val="2"/>
        <scheme val="minor"/>
      </rPr>
      <t>)</t>
    </r>
  </si>
  <si>
    <t>z-crit</t>
  </si>
  <si>
    <r>
      <t xml:space="preserve">&lt;= </t>
    </r>
    <r>
      <rPr>
        <sz val="11"/>
        <color theme="1"/>
        <rFont val="Aptos Narrow"/>
        <family val="2"/>
      </rPr>
      <t>μ</t>
    </r>
    <r>
      <rPr>
        <vertAlign val="subscript"/>
        <sz val="11"/>
        <color theme="1"/>
        <rFont val="Aptos Narrow"/>
        <family val="2"/>
      </rPr>
      <t>B</t>
    </r>
    <r>
      <rPr>
        <sz val="11"/>
        <color theme="1"/>
        <rFont val="Aptos Narrow"/>
        <family val="2"/>
        <scheme val="minor"/>
      </rPr>
      <t xml:space="preserve"> &lt;=</t>
    </r>
  </si>
  <si>
    <r>
      <rPr>
        <b/>
        <vertAlign val="subscript"/>
        <sz val="11"/>
        <color theme="1"/>
        <rFont val="Aptos Narrow"/>
        <family val="2"/>
        <scheme val="minor"/>
      </rPr>
      <t>0</t>
    </r>
    <r>
      <rPr>
        <b/>
        <sz val="11"/>
        <color theme="1"/>
        <rFont val="Aptos Narrow"/>
        <family val="2"/>
        <scheme val="minor"/>
      </rPr>
      <t>I</t>
    </r>
    <r>
      <rPr>
        <b/>
        <vertAlign val="subscript"/>
        <sz val="11"/>
        <color theme="1"/>
        <rFont val="Aptos Narrow"/>
        <family val="2"/>
        <scheme val="minor"/>
      </rPr>
      <t>t</t>
    </r>
  </si>
  <si>
    <r>
      <rPr>
        <b/>
        <vertAlign val="subscript"/>
        <sz val="11"/>
        <color theme="1"/>
        <rFont val="Aptos Narrow"/>
        <family val="2"/>
        <scheme val="minor"/>
      </rPr>
      <t>t-1</t>
    </r>
    <r>
      <rPr>
        <b/>
        <sz val="11"/>
        <color theme="1"/>
        <rFont val="Aptos Narrow"/>
        <family val="2"/>
        <scheme val="minor"/>
      </rPr>
      <t>I</t>
    </r>
    <r>
      <rPr>
        <b/>
        <vertAlign val="subscript"/>
        <sz val="11"/>
        <color theme="1"/>
        <rFont val="Aptos Narrow"/>
        <family val="2"/>
        <scheme val="minor"/>
      </rPr>
      <t>t</t>
    </r>
  </si>
  <si>
    <t>-</t>
  </si>
  <si>
    <r>
      <t>x</t>
    </r>
    <r>
      <rPr>
        <b/>
        <vertAlign val="subscript"/>
        <sz val="11"/>
        <color theme="1"/>
        <rFont val="Aptos Narrow"/>
        <family val="2"/>
        <scheme val="minor"/>
      </rPr>
      <t>t</t>
    </r>
  </si>
  <si>
    <r>
      <t xml:space="preserve">Risulta allora che </t>
    </r>
    <r>
      <rPr>
        <vertAlign val="subscript"/>
        <sz val="11"/>
        <color theme="1"/>
        <rFont val="Aptos Narrow"/>
        <family val="2"/>
        <scheme val="minor"/>
      </rPr>
      <t>0</t>
    </r>
    <r>
      <rPr>
        <sz val="11"/>
        <color theme="1"/>
        <rFont val="Aptos Narrow"/>
        <family val="2"/>
        <scheme val="minor"/>
      </rPr>
      <t>I</t>
    </r>
    <r>
      <rPr>
        <vertAlign val="subscript"/>
        <sz val="11"/>
        <color theme="1"/>
        <rFont val="Aptos Narrow"/>
        <family val="2"/>
        <scheme val="minor"/>
      </rPr>
      <t>t</t>
    </r>
    <r>
      <rPr>
        <sz val="11"/>
        <color theme="1"/>
        <rFont val="Aptos Narrow"/>
        <family val="2"/>
        <scheme val="minor"/>
      </rPr>
      <t xml:space="preserve"> = (x</t>
    </r>
    <r>
      <rPr>
        <vertAlign val="subscript"/>
        <sz val="11"/>
        <color theme="1"/>
        <rFont val="Aptos Narrow"/>
        <family val="2"/>
        <scheme val="minor"/>
      </rPr>
      <t>t</t>
    </r>
    <r>
      <rPr>
        <sz val="11"/>
        <color theme="1"/>
        <rFont val="Aptos Narrow"/>
        <family val="2"/>
        <scheme val="minor"/>
      </rPr>
      <t xml:space="preserve"> /x</t>
    </r>
    <r>
      <rPr>
        <vertAlign val="subscript"/>
        <sz val="11"/>
        <color theme="1"/>
        <rFont val="Aptos Narrow"/>
        <family val="2"/>
        <scheme val="minor"/>
      </rPr>
      <t>0</t>
    </r>
    <r>
      <rPr>
        <sz val="11"/>
        <color theme="1"/>
        <rFont val="Aptos Narrow"/>
        <family val="2"/>
        <scheme val="minor"/>
      </rPr>
      <t xml:space="preserve"> )*100  =&gt; x</t>
    </r>
    <r>
      <rPr>
        <vertAlign val="subscript"/>
        <sz val="11"/>
        <color theme="1"/>
        <rFont val="Aptos Narrow"/>
        <family val="2"/>
        <scheme val="minor"/>
      </rPr>
      <t>t</t>
    </r>
    <r>
      <rPr>
        <sz val="11"/>
        <color theme="1"/>
        <rFont val="Aptos Narrow"/>
        <family val="2"/>
        <scheme val="minor"/>
      </rPr>
      <t xml:space="preserve"> = (</t>
    </r>
    <r>
      <rPr>
        <vertAlign val="subscript"/>
        <sz val="11"/>
        <color theme="1"/>
        <rFont val="Aptos Narrow"/>
        <family val="2"/>
        <scheme val="minor"/>
      </rPr>
      <t>0</t>
    </r>
    <r>
      <rPr>
        <sz val="11"/>
        <color theme="1"/>
        <rFont val="Aptos Narrow"/>
        <family val="2"/>
        <scheme val="minor"/>
      </rPr>
      <t>I</t>
    </r>
    <r>
      <rPr>
        <vertAlign val="subscript"/>
        <sz val="11"/>
        <color theme="1"/>
        <rFont val="Aptos Narrow"/>
        <family val="2"/>
        <scheme val="minor"/>
      </rPr>
      <t>t</t>
    </r>
    <r>
      <rPr>
        <sz val="11"/>
        <color theme="1"/>
        <rFont val="Aptos Narrow"/>
        <family val="2"/>
        <scheme val="minor"/>
      </rPr>
      <t xml:space="preserve"> * x</t>
    </r>
    <r>
      <rPr>
        <vertAlign val="subscript"/>
        <sz val="11"/>
        <color theme="1"/>
        <rFont val="Aptos Narrow"/>
        <family val="2"/>
        <scheme val="minor"/>
      </rPr>
      <t>0</t>
    </r>
    <r>
      <rPr>
        <sz val="11"/>
        <color theme="1"/>
        <rFont val="Aptos Narrow"/>
        <family val="2"/>
        <scheme val="minor"/>
      </rPr>
      <t>)/100. Attenzione i numeri indici in questo caso sono espressi in percentuale</t>
    </r>
  </si>
  <si>
    <t>Prodotto A (x)</t>
  </si>
  <si>
    <t>Prodotto B (y)</t>
  </si>
  <si>
    <t>Totale</t>
  </si>
  <si>
    <r>
      <t>N.campionaria (n</t>
    </r>
    <r>
      <rPr>
        <b/>
        <vertAlign val="subscript"/>
        <sz val="11"/>
        <color theme="1"/>
        <rFont val="Aptos Narrow"/>
        <family val="2"/>
        <scheme val="minor"/>
      </rPr>
      <t>h</t>
    </r>
    <r>
      <rPr>
        <b/>
        <sz val="11"/>
        <color theme="1"/>
        <rFont val="Aptos Narrow"/>
        <family val="2"/>
        <scheme val="minor"/>
      </rPr>
      <t>)</t>
    </r>
  </si>
  <si>
    <r>
      <t>Preferenza prodotto A (y</t>
    </r>
    <r>
      <rPr>
        <b/>
        <vertAlign val="subscript"/>
        <sz val="11"/>
        <color theme="1"/>
        <rFont val="Aptos Narrow"/>
        <family val="2"/>
        <scheme val="minor"/>
      </rPr>
      <t>A</t>
    </r>
    <r>
      <rPr>
        <b/>
        <sz val="11"/>
        <color theme="1"/>
        <rFont val="Aptos Narrow"/>
        <family val="2"/>
        <scheme val="minor"/>
      </rPr>
      <t>)</t>
    </r>
  </si>
  <si>
    <r>
      <t>Preferenza prodotto B (y</t>
    </r>
    <r>
      <rPr>
        <b/>
        <vertAlign val="subscript"/>
        <sz val="11"/>
        <color theme="1"/>
        <rFont val="Aptos Narrow"/>
        <family val="2"/>
        <scheme val="minor"/>
      </rPr>
      <t>B</t>
    </r>
    <r>
      <rPr>
        <b/>
        <sz val="11"/>
        <color theme="1"/>
        <rFont val="Aptos Narrow"/>
        <family val="2"/>
        <scheme val="minor"/>
      </rPr>
      <t>)</t>
    </r>
  </si>
  <si>
    <t>Commento: ricordiamo come si calcolano i numeri indici</t>
  </si>
  <si>
    <r>
      <t>Accetto  l'ipotesi H</t>
    </r>
    <r>
      <rPr>
        <b/>
        <vertAlign val="subscript"/>
        <sz val="11"/>
        <color theme="1"/>
        <rFont val="Aptos Narrow"/>
        <family val="2"/>
        <scheme val="minor"/>
      </rPr>
      <t xml:space="preserve">0 </t>
    </r>
    <r>
      <rPr>
        <b/>
        <sz val="11"/>
        <color theme="1"/>
        <rFont val="Aptos Narrow"/>
        <family val="2"/>
        <scheme val="minor"/>
      </rPr>
      <t>che non ci sia correlazione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</si>
</sst>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vertAlign val="subscript"/>
      <sz val="11"/>
      <color theme="1"/>
      <name val="Aptos Narrow"/>
      <family val="2"/>
      <scheme val="minor"/>
    </font>
    <font>
      <vertAlign val="subscript"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color theme="1"/>
      <name val="Aptos Narrow"/>
      <family val="2"/>
    </font>
    <font>
      <b/>
      <i/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0"/>
      <color theme="1"/>
      <name val="Aptos Narrow"/>
      <family val="2"/>
      <scheme val="minor"/>
    </font>
    <font>
      <vertAlign val="subscript"/>
      <sz val="11"/>
      <color theme="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0" fillId="0" borderId="4" xfId="0" applyBorder="1"/>
    <xf numFmtId="164" fontId="0" fillId="0" borderId="0" xfId="0" applyNumberFormat="1"/>
    <xf numFmtId="0" fontId="0" fillId="0" borderId="6" xfId="0" applyBorder="1"/>
    <xf numFmtId="0" fontId="0" fillId="0" borderId="7" xfId="0" applyBorder="1"/>
    <xf numFmtId="0" fontId="5" fillId="0" borderId="0" xfId="0" applyFont="1"/>
    <xf numFmtId="0" fontId="2" fillId="0" borderId="0" xfId="0" applyFont="1"/>
    <xf numFmtId="0" fontId="0" fillId="0" borderId="13" xfId="0" applyBorder="1"/>
    <xf numFmtId="164" fontId="0" fillId="0" borderId="14" xfId="0" applyNumberFormat="1" applyBorder="1"/>
    <xf numFmtId="0" fontId="7" fillId="0" borderId="0" xfId="0" applyFont="1"/>
    <xf numFmtId="0" fontId="2" fillId="0" borderId="15" xfId="0" applyFont="1" applyBorder="1"/>
    <xf numFmtId="0" fontId="2" fillId="0" borderId="16" xfId="0" applyFont="1" applyBorder="1"/>
    <xf numFmtId="0" fontId="2" fillId="0" borderId="16" xfId="0" quotePrefix="1" applyFont="1" applyBorder="1"/>
    <xf numFmtId="0" fontId="2" fillId="0" borderId="17" xfId="0" applyFont="1" applyBorder="1"/>
    <xf numFmtId="0" fontId="0" fillId="0" borderId="18" xfId="0" applyBorder="1"/>
    <xf numFmtId="164" fontId="0" fillId="0" borderId="19" xfId="0" applyNumberFormat="1" applyBorder="1"/>
    <xf numFmtId="0" fontId="0" fillId="0" borderId="12" xfId="0" applyBorder="1"/>
    <xf numFmtId="164" fontId="0" fillId="0" borderId="13" xfId="0" applyNumberFormat="1" applyBorder="1"/>
    <xf numFmtId="0" fontId="2" fillId="2" borderId="0" xfId="0" applyFont="1" applyFill="1"/>
    <xf numFmtId="9" fontId="0" fillId="0" borderId="0" xfId="0" applyNumberFormat="1"/>
    <xf numFmtId="0" fontId="5" fillId="0" borderId="0" xfId="0" applyFont="1" applyAlignment="1">
      <alignment horizontal="center"/>
    </xf>
    <xf numFmtId="9" fontId="0" fillId="0" borderId="5" xfId="1" applyFont="1" applyBorder="1"/>
    <xf numFmtId="2" fontId="0" fillId="0" borderId="0" xfId="0" applyNumberFormat="1"/>
    <xf numFmtId="9" fontId="0" fillId="0" borderId="8" xfId="1" applyFont="1" applyBorder="1"/>
    <xf numFmtId="9" fontId="2" fillId="0" borderId="0" xfId="1" applyFont="1"/>
    <xf numFmtId="9" fontId="0" fillId="0" borderId="0" xfId="1" applyFont="1"/>
    <xf numFmtId="0" fontId="9" fillId="0" borderId="0" xfId="0" applyFont="1" applyAlignment="1">
      <alignment horizontal="right"/>
    </xf>
    <xf numFmtId="0" fontId="8" fillId="0" borderId="0" xfId="0" applyFont="1"/>
    <xf numFmtId="9" fontId="0" fillId="0" borderId="12" xfId="1" applyFont="1" applyBorder="1"/>
    <xf numFmtId="9" fontId="0" fillId="0" borderId="14" xfId="1" applyFont="1" applyBorder="1"/>
    <xf numFmtId="0" fontId="0" fillId="0" borderId="0" xfId="0" applyAlignment="1">
      <alignment vertical="top" wrapText="1"/>
    </xf>
    <xf numFmtId="0" fontId="2" fillId="0" borderId="0" xfId="0" applyFont="1" applyAlignment="1">
      <alignment horizontal="center"/>
    </xf>
    <xf numFmtId="1" fontId="0" fillId="0" borderId="0" xfId="0" applyNumberFormat="1"/>
    <xf numFmtId="0" fontId="0" fillId="3" borderId="0" xfId="0" applyFill="1" applyAlignment="1">
      <alignment horizontal="center" vertical="top" wrapText="1"/>
    </xf>
    <xf numFmtId="0" fontId="2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1" fontId="0" fillId="3" borderId="0" xfId="0" applyNumberFormat="1" applyFill="1"/>
    <xf numFmtId="164" fontId="0" fillId="3" borderId="0" xfId="0" applyNumberFormat="1" applyFill="1"/>
    <xf numFmtId="9" fontId="0" fillId="0" borderId="3" xfId="1" applyFont="1" applyBorder="1" applyAlignment="1">
      <alignment horizontal="right"/>
    </xf>
    <xf numFmtId="0" fontId="0" fillId="0" borderId="5" xfId="0" applyBorder="1"/>
    <xf numFmtId="0" fontId="0" fillId="0" borderId="8" xfId="0" applyBorder="1"/>
    <xf numFmtId="9" fontId="0" fillId="0" borderId="4" xfId="1" applyFont="1" applyBorder="1"/>
    <xf numFmtId="9" fontId="0" fillId="0" borderId="6" xfId="1" applyFont="1" applyBorder="1"/>
    <xf numFmtId="9" fontId="2" fillId="0" borderId="1" xfId="1" applyFont="1" applyBorder="1"/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5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6.png"/><Relationship Id="rId1" Type="http://schemas.openxmlformats.org/officeDocument/2006/relationships/image" Target="../media/image5.png"/><Relationship Id="rId4" Type="http://schemas.openxmlformats.org/officeDocument/2006/relationships/image" Target="../media/image8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10.png"/><Relationship Id="rId1" Type="http://schemas.openxmlformats.org/officeDocument/2006/relationships/image" Target="../media/image9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png"/><Relationship Id="rId2" Type="http://schemas.openxmlformats.org/officeDocument/2006/relationships/image" Target="../media/image13.png"/><Relationship Id="rId1" Type="http://schemas.openxmlformats.org/officeDocument/2006/relationships/image" Target="../media/image12.png"/><Relationship Id="rId4" Type="http://schemas.openxmlformats.org/officeDocument/2006/relationships/image" Target="../media/image15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16.png"/><Relationship Id="rId4" Type="http://schemas.openxmlformats.org/officeDocument/2006/relationships/image" Target="../media/image1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0</xdr:rowOff>
    </xdr:from>
    <xdr:to>
      <xdr:col>9</xdr:col>
      <xdr:colOff>181745</xdr:colOff>
      <xdr:row>40</xdr:row>
      <xdr:rowOff>93116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E7A03F92-665E-1C50-ACFB-92A72CCDB7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0"/>
          <a:ext cx="5515745" cy="745911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133350</xdr:colOff>
      <xdr:row>0</xdr:row>
      <xdr:rowOff>114300</xdr:rowOff>
    </xdr:from>
    <xdr:to>
      <xdr:col>11</xdr:col>
      <xdr:colOff>577850</xdr:colOff>
      <xdr:row>4</xdr:row>
      <xdr:rowOff>69850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2F5824C3-EF02-E315-AF33-458B56B9B2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52550" y="114300"/>
          <a:ext cx="5930900" cy="692150"/>
        </a:xfrm>
        <a:prstGeom prst="rect">
          <a:avLst/>
        </a:prstGeom>
      </xdr:spPr>
    </xdr:pic>
    <xdr:clientData/>
  </xdr:twoCellAnchor>
  <xdr:twoCellAnchor editAs="oneCell">
    <xdr:from>
      <xdr:col>1</xdr:col>
      <xdr:colOff>241301</xdr:colOff>
      <xdr:row>5</xdr:row>
      <xdr:rowOff>139700</xdr:rowOff>
    </xdr:from>
    <xdr:to>
      <xdr:col>12</xdr:col>
      <xdr:colOff>254001</xdr:colOff>
      <xdr:row>25</xdr:row>
      <xdr:rowOff>134275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656B13CB-1392-DBA2-4812-B5EED471D4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0901" y="1060450"/>
          <a:ext cx="6718300" cy="3677575"/>
        </a:xfrm>
        <a:prstGeom prst="rect">
          <a:avLst/>
        </a:prstGeom>
      </xdr:spPr>
    </xdr:pic>
    <xdr:clientData/>
  </xdr:twoCellAnchor>
  <xdr:twoCellAnchor editAs="oneCell">
    <xdr:from>
      <xdr:col>1</xdr:col>
      <xdr:colOff>193035</xdr:colOff>
      <xdr:row>27</xdr:row>
      <xdr:rowOff>88900</xdr:rowOff>
    </xdr:from>
    <xdr:to>
      <xdr:col>12</xdr:col>
      <xdr:colOff>425272</xdr:colOff>
      <xdr:row>49</xdr:row>
      <xdr:rowOff>153309</xdr:rowOff>
    </xdr:to>
    <xdr:pic>
      <xdr:nvPicPr>
        <xdr:cNvPr id="8" name="Immagine 7">
          <a:extLst>
            <a:ext uri="{FF2B5EF4-FFF2-40B4-BE49-F238E27FC236}">
              <a16:creationId xmlns:a16="http://schemas.microsoft.com/office/drawing/2014/main" id="{608F1168-03F5-1924-4215-2892E8A242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02635" y="5060950"/>
          <a:ext cx="6937837" cy="411570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50800</xdr:colOff>
      <xdr:row>24</xdr:row>
      <xdr:rowOff>76200</xdr:rowOff>
    </xdr:from>
    <xdr:to>
      <xdr:col>16</xdr:col>
      <xdr:colOff>343581</xdr:colOff>
      <xdr:row>28</xdr:row>
      <xdr:rowOff>20241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15F63D9C-FA2C-41ED-BA3C-847763A537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45150" y="3441700"/>
          <a:ext cx="3747181" cy="680641"/>
        </a:xfrm>
        <a:prstGeom prst="rect">
          <a:avLst/>
        </a:prstGeom>
      </xdr:spPr>
    </xdr:pic>
    <xdr:clientData/>
  </xdr:twoCellAnchor>
  <xdr:twoCellAnchor editAs="oneCell">
    <xdr:from>
      <xdr:col>8</xdr:col>
      <xdr:colOff>254000</xdr:colOff>
      <xdr:row>20</xdr:row>
      <xdr:rowOff>82550</xdr:rowOff>
    </xdr:from>
    <xdr:to>
      <xdr:col>16</xdr:col>
      <xdr:colOff>534006</xdr:colOff>
      <xdr:row>23</xdr:row>
      <xdr:rowOff>142964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AE2287FF-8C12-4BD9-8636-248172067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238750" y="2686050"/>
          <a:ext cx="4344006" cy="612864"/>
        </a:xfrm>
        <a:prstGeom prst="rect">
          <a:avLst/>
        </a:prstGeom>
      </xdr:spPr>
    </xdr:pic>
    <xdr:clientData/>
  </xdr:twoCellAnchor>
  <xdr:twoCellAnchor editAs="oneCell">
    <xdr:from>
      <xdr:col>9</xdr:col>
      <xdr:colOff>184150</xdr:colOff>
      <xdr:row>30</xdr:row>
      <xdr:rowOff>95250</xdr:rowOff>
    </xdr:from>
    <xdr:to>
      <xdr:col>15</xdr:col>
      <xdr:colOff>359196</xdr:colOff>
      <xdr:row>33</xdr:row>
      <xdr:rowOff>57222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AC21068D-8A0A-4576-9423-3A6CAAEA9B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778500" y="4591050"/>
          <a:ext cx="3019846" cy="514422"/>
        </a:xfrm>
        <a:prstGeom prst="rect">
          <a:avLst/>
        </a:prstGeom>
      </xdr:spPr>
    </xdr:pic>
    <xdr:clientData/>
  </xdr:twoCellAnchor>
  <xdr:twoCellAnchor>
    <xdr:from>
      <xdr:col>3</xdr:col>
      <xdr:colOff>279400</xdr:colOff>
      <xdr:row>21</xdr:row>
      <xdr:rowOff>82550</xdr:rowOff>
    </xdr:from>
    <xdr:to>
      <xdr:col>8</xdr:col>
      <xdr:colOff>254000</xdr:colOff>
      <xdr:row>21</xdr:row>
      <xdr:rowOff>204832</xdr:rowOff>
    </xdr:to>
    <xdr:cxnSp macro="">
      <xdr:nvCxnSpPr>
        <xdr:cNvPr id="6" name="Connettore 2 5">
          <a:extLst>
            <a:ext uri="{FF2B5EF4-FFF2-40B4-BE49-F238E27FC236}">
              <a16:creationId xmlns:a16="http://schemas.microsoft.com/office/drawing/2014/main" id="{BCA427AA-04FF-4B4C-9026-9B1C3EC8DCD9}"/>
            </a:ext>
          </a:extLst>
        </xdr:cNvPr>
        <xdr:cNvCxnSpPr>
          <a:endCxn id="4" idx="1"/>
        </xdr:cNvCxnSpPr>
      </xdr:nvCxnSpPr>
      <xdr:spPr>
        <a:xfrm>
          <a:off x="2108200" y="2870200"/>
          <a:ext cx="3130550" cy="122282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190500</xdr:colOff>
      <xdr:row>26</xdr:row>
      <xdr:rowOff>38100</xdr:rowOff>
    </xdr:from>
    <xdr:to>
      <xdr:col>8</xdr:col>
      <xdr:colOff>546100</xdr:colOff>
      <xdr:row>27</xdr:row>
      <xdr:rowOff>95250</xdr:rowOff>
    </xdr:to>
    <xdr:cxnSp macro="">
      <xdr:nvCxnSpPr>
        <xdr:cNvPr id="7" name="Connettore 2 6">
          <a:extLst>
            <a:ext uri="{FF2B5EF4-FFF2-40B4-BE49-F238E27FC236}">
              <a16:creationId xmlns:a16="http://schemas.microsoft.com/office/drawing/2014/main" id="{BE3576FF-3704-4CC2-A05A-0241FA10AD59}"/>
            </a:ext>
          </a:extLst>
        </xdr:cNvPr>
        <xdr:cNvCxnSpPr/>
      </xdr:nvCxnSpPr>
      <xdr:spPr>
        <a:xfrm flipV="1">
          <a:off x="2019300" y="3771900"/>
          <a:ext cx="3511550" cy="24130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133350</xdr:colOff>
      <xdr:row>32</xdr:row>
      <xdr:rowOff>0</xdr:rowOff>
    </xdr:from>
    <xdr:to>
      <xdr:col>9</xdr:col>
      <xdr:colOff>76200</xdr:colOff>
      <xdr:row>32</xdr:row>
      <xdr:rowOff>127000</xdr:rowOff>
    </xdr:to>
    <xdr:cxnSp macro="">
      <xdr:nvCxnSpPr>
        <xdr:cNvPr id="8" name="Connettore 2 7">
          <a:extLst>
            <a:ext uri="{FF2B5EF4-FFF2-40B4-BE49-F238E27FC236}">
              <a16:creationId xmlns:a16="http://schemas.microsoft.com/office/drawing/2014/main" id="{8352621C-FD33-4A69-8938-6753C7527703}"/>
            </a:ext>
          </a:extLst>
        </xdr:cNvPr>
        <xdr:cNvCxnSpPr/>
      </xdr:nvCxnSpPr>
      <xdr:spPr>
        <a:xfrm flipV="1">
          <a:off x="2571750" y="4870450"/>
          <a:ext cx="3098800" cy="12700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368301</xdr:colOff>
      <xdr:row>0</xdr:row>
      <xdr:rowOff>0</xdr:rowOff>
    </xdr:from>
    <xdr:to>
      <xdr:col>6</xdr:col>
      <xdr:colOff>247651</xdr:colOff>
      <xdr:row>13</xdr:row>
      <xdr:rowOff>164656</xdr:rowOff>
    </xdr:to>
    <xdr:pic>
      <xdr:nvPicPr>
        <xdr:cNvPr id="10" name="Immagine 9">
          <a:extLst>
            <a:ext uri="{FF2B5EF4-FFF2-40B4-BE49-F238E27FC236}">
              <a16:creationId xmlns:a16="http://schemas.microsoft.com/office/drawing/2014/main" id="{D041C20D-D829-FC79-C8CD-20BCEB1CC3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68301" y="0"/>
          <a:ext cx="5981700" cy="255860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311150</xdr:colOff>
      <xdr:row>20</xdr:row>
      <xdr:rowOff>44450</xdr:rowOff>
    </xdr:from>
    <xdr:to>
      <xdr:col>16</xdr:col>
      <xdr:colOff>218973</xdr:colOff>
      <xdr:row>24</xdr:row>
      <xdr:rowOff>51260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941D8BF1-99B5-4136-85AD-9D3EFD4661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70200" y="3752850"/>
          <a:ext cx="6270523" cy="743410"/>
        </a:xfrm>
        <a:prstGeom prst="rect">
          <a:avLst/>
        </a:prstGeom>
      </xdr:spPr>
    </xdr:pic>
    <xdr:clientData/>
  </xdr:twoCellAnchor>
  <xdr:twoCellAnchor editAs="oneCell">
    <xdr:from>
      <xdr:col>5</xdr:col>
      <xdr:colOff>539750</xdr:colOff>
      <xdr:row>26</xdr:row>
      <xdr:rowOff>39658</xdr:rowOff>
    </xdr:from>
    <xdr:to>
      <xdr:col>16</xdr:col>
      <xdr:colOff>209393</xdr:colOff>
      <xdr:row>31</xdr:row>
      <xdr:rowOff>152639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08B38FED-4A47-4D40-BE2D-9F23E9E89F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98800" y="4878358"/>
          <a:ext cx="6032343" cy="103373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13</xdr:col>
      <xdr:colOff>194692</xdr:colOff>
      <xdr:row>9</xdr:row>
      <xdr:rowOff>9758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4F44182F-4B0D-7BF2-9081-C92F71E727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7287642" cy="166710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23</xdr:row>
      <xdr:rowOff>95250</xdr:rowOff>
    </xdr:from>
    <xdr:to>
      <xdr:col>16</xdr:col>
      <xdr:colOff>415144</xdr:colOff>
      <xdr:row>34</xdr:row>
      <xdr:rowOff>59795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4E41A69-3713-4669-BF9B-4871756690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0" y="4343400"/>
          <a:ext cx="4682344" cy="1990195"/>
        </a:xfrm>
        <a:prstGeom prst="rect">
          <a:avLst/>
        </a:prstGeom>
      </xdr:spPr>
    </xdr:pic>
    <xdr:clientData/>
  </xdr:twoCellAnchor>
  <xdr:twoCellAnchor editAs="oneCell">
    <xdr:from>
      <xdr:col>0</xdr:col>
      <xdr:colOff>565150</xdr:colOff>
      <xdr:row>43</xdr:row>
      <xdr:rowOff>6350</xdr:rowOff>
    </xdr:from>
    <xdr:to>
      <xdr:col>10</xdr:col>
      <xdr:colOff>603250</xdr:colOff>
      <xdr:row>44</xdr:row>
      <xdr:rowOff>116893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890A5CAB-34DE-44D4-A27D-4EEF57BA58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65150" y="7969250"/>
          <a:ext cx="6616700" cy="294693"/>
        </a:xfrm>
        <a:prstGeom prst="rect">
          <a:avLst/>
        </a:prstGeom>
      </xdr:spPr>
    </xdr:pic>
    <xdr:clientData/>
  </xdr:twoCellAnchor>
  <xdr:twoCellAnchor editAs="oneCell">
    <xdr:from>
      <xdr:col>0</xdr:col>
      <xdr:colOff>546100</xdr:colOff>
      <xdr:row>44</xdr:row>
      <xdr:rowOff>157584</xdr:rowOff>
    </xdr:from>
    <xdr:to>
      <xdr:col>10</xdr:col>
      <xdr:colOff>417468</xdr:colOff>
      <xdr:row>51</xdr:row>
      <xdr:rowOff>12973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E050E824-23F3-44D6-976D-C84DFDD034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46100" y="8304634"/>
          <a:ext cx="6449968" cy="114443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10</xdr:col>
      <xdr:colOff>433863</xdr:colOff>
      <xdr:row>12</xdr:row>
      <xdr:rowOff>107950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4AAB4F6E-ADF6-36D1-8B32-E35EE489CE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7012463" cy="23177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450850</xdr:colOff>
      <xdr:row>0</xdr:row>
      <xdr:rowOff>82550</xdr:rowOff>
    </xdr:from>
    <xdr:to>
      <xdr:col>16</xdr:col>
      <xdr:colOff>61632</xdr:colOff>
      <xdr:row>6</xdr:row>
      <xdr:rowOff>82704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8D25DE36-1D1C-C2DF-C6F5-923A2AC483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0850" y="82550"/>
          <a:ext cx="9364382" cy="1105054"/>
        </a:xfrm>
        <a:prstGeom prst="rect">
          <a:avLst/>
        </a:prstGeom>
      </xdr:spPr>
    </xdr:pic>
    <xdr:clientData/>
  </xdr:twoCellAnchor>
  <xdr:twoCellAnchor editAs="oneCell">
    <xdr:from>
      <xdr:col>2</xdr:col>
      <xdr:colOff>57151</xdr:colOff>
      <xdr:row>6</xdr:row>
      <xdr:rowOff>173148</xdr:rowOff>
    </xdr:from>
    <xdr:to>
      <xdr:col>13</xdr:col>
      <xdr:colOff>450851</xdr:colOff>
      <xdr:row>28</xdr:row>
      <xdr:rowOff>77088</xdr:rowOff>
    </xdr:to>
    <xdr:pic>
      <xdr:nvPicPr>
        <xdr:cNvPr id="7" name="Immagine 6">
          <a:extLst>
            <a:ext uri="{FF2B5EF4-FFF2-40B4-BE49-F238E27FC236}">
              <a16:creationId xmlns:a16="http://schemas.microsoft.com/office/drawing/2014/main" id="{A5C2C778-98EF-6DA4-23AA-CE51CCE737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76351" y="1278048"/>
          <a:ext cx="7099300" cy="3955240"/>
        </a:xfrm>
        <a:prstGeom prst="rect">
          <a:avLst/>
        </a:prstGeom>
      </xdr:spPr>
    </xdr:pic>
    <xdr:clientData/>
  </xdr:twoCellAnchor>
  <xdr:twoCellAnchor editAs="oneCell">
    <xdr:from>
      <xdr:col>2</xdr:col>
      <xdr:colOff>78159</xdr:colOff>
      <xdr:row>29</xdr:row>
      <xdr:rowOff>19050</xdr:rowOff>
    </xdr:from>
    <xdr:to>
      <xdr:col>13</xdr:col>
      <xdr:colOff>452452</xdr:colOff>
      <xdr:row>50</xdr:row>
      <xdr:rowOff>67562</xdr:rowOff>
    </xdr:to>
    <xdr:pic>
      <xdr:nvPicPr>
        <xdr:cNvPr id="8" name="Immagine 7">
          <a:extLst>
            <a:ext uri="{FF2B5EF4-FFF2-40B4-BE49-F238E27FC236}">
              <a16:creationId xmlns:a16="http://schemas.microsoft.com/office/drawing/2014/main" id="{4AAD6BC3-9AB0-BE1B-D6F3-B362FB9F87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97359" y="5359400"/>
          <a:ext cx="7079893" cy="3915662"/>
        </a:xfrm>
        <a:prstGeom prst="rect">
          <a:avLst/>
        </a:prstGeom>
      </xdr:spPr>
    </xdr:pic>
    <xdr:clientData/>
  </xdr:twoCellAnchor>
  <xdr:twoCellAnchor editAs="oneCell">
    <xdr:from>
      <xdr:col>3</xdr:col>
      <xdr:colOff>69849</xdr:colOff>
      <xdr:row>51</xdr:row>
      <xdr:rowOff>135604</xdr:rowOff>
    </xdr:from>
    <xdr:to>
      <xdr:col>14</xdr:col>
      <xdr:colOff>7944</xdr:colOff>
      <xdr:row>71</xdr:row>
      <xdr:rowOff>156464</xdr:rowOff>
    </xdr:to>
    <xdr:pic>
      <xdr:nvPicPr>
        <xdr:cNvPr id="9" name="Immagine 8">
          <a:extLst>
            <a:ext uri="{FF2B5EF4-FFF2-40B4-BE49-F238E27FC236}">
              <a16:creationId xmlns:a16="http://schemas.microsoft.com/office/drawing/2014/main" id="{9BA58F93-E56D-9272-4677-467A286B71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898649" y="9527254"/>
          <a:ext cx="6643695" cy="37038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EFFFF-E022-4766-B0D1-89502A096353}">
  <dimension ref="A1"/>
  <sheetViews>
    <sheetView tabSelected="1" workbookViewId="0">
      <selection activeCell="K27" sqref="K27"/>
    </sheetView>
  </sheetViews>
  <sheetFormatPr defaultRowHeight="14.5" x14ac:dyDescent="0.3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3B394-687F-4CF2-A242-2A3620B4D500}">
  <dimension ref="A1"/>
  <sheetViews>
    <sheetView workbookViewId="0">
      <selection activeCell="P17" sqref="P17"/>
    </sheetView>
  </sheetViews>
  <sheetFormatPr defaultRowHeight="14.5" x14ac:dyDescent="0.3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32B01-0CFE-4DB8-998C-141FC215D104}">
  <dimension ref="A15:L34"/>
  <sheetViews>
    <sheetView workbookViewId="0">
      <selection activeCell="C29" sqref="C29"/>
    </sheetView>
  </sheetViews>
  <sheetFormatPr defaultRowHeight="14.5" x14ac:dyDescent="0.35"/>
  <cols>
    <col min="4" max="4" width="17.1796875" customWidth="1"/>
    <col min="5" max="6" width="22" bestFit="1" customWidth="1"/>
    <col min="7" max="7" width="9.36328125" bestFit="1" customWidth="1"/>
    <col min="8" max="8" width="9.6328125" customWidth="1"/>
    <col min="11" max="11" width="2.453125" customWidth="1"/>
    <col min="12" max="12" width="3.36328125" customWidth="1"/>
  </cols>
  <sheetData>
    <row r="15" spans="2:2" x14ac:dyDescent="0.35">
      <c r="B15" t="s">
        <v>26</v>
      </c>
    </row>
    <row r="17" spans="1:12" ht="16.5" x14ac:dyDescent="0.45">
      <c r="B17" s="1"/>
      <c r="C17" s="1" t="s">
        <v>1</v>
      </c>
      <c r="D17" s="2" t="s">
        <v>41</v>
      </c>
      <c r="E17" s="2" t="s">
        <v>42</v>
      </c>
      <c r="F17" s="3" t="s">
        <v>43</v>
      </c>
      <c r="G17" s="3" t="s">
        <v>27</v>
      </c>
    </row>
    <row r="18" spans="1:12" x14ac:dyDescent="0.35">
      <c r="B18" s="4" t="s">
        <v>2</v>
      </c>
      <c r="C18" s="44">
        <v>0.3</v>
      </c>
      <c r="D18">
        <v>300</v>
      </c>
      <c r="E18">
        <v>100</v>
      </c>
      <c r="F18" s="42">
        <v>200</v>
      </c>
      <c r="G18" s="24">
        <f>+F18/D18</f>
        <v>0.66666666666666663</v>
      </c>
      <c r="H18" s="25"/>
    </row>
    <row r="19" spans="1:12" x14ac:dyDescent="0.35">
      <c r="B19" s="6" t="s">
        <v>3</v>
      </c>
      <c r="C19" s="45">
        <v>0.7</v>
      </c>
      <c r="D19" s="7">
        <v>500</v>
      </c>
      <c r="E19" s="7">
        <v>200</v>
      </c>
      <c r="F19" s="43">
        <v>300</v>
      </c>
      <c r="G19" s="26">
        <f>+F19/D19</f>
        <v>0.6</v>
      </c>
      <c r="H19" s="25"/>
    </row>
    <row r="20" spans="1:12" x14ac:dyDescent="0.35">
      <c r="B20" s="1" t="s">
        <v>40</v>
      </c>
      <c r="C20" s="46">
        <v>1</v>
      </c>
      <c r="D20" s="2">
        <f>+D18+D19</f>
        <v>800</v>
      </c>
      <c r="E20" s="2">
        <f>+E18+E19</f>
        <v>300</v>
      </c>
      <c r="F20" s="3">
        <f>+F18+F19</f>
        <v>500</v>
      </c>
      <c r="G20" s="41" t="s">
        <v>35</v>
      </c>
      <c r="H20" s="25"/>
    </row>
    <row r="22" spans="1:12" ht="16.5" x14ac:dyDescent="0.45">
      <c r="A22" s="9" t="s">
        <v>4</v>
      </c>
      <c r="B22" s="9" t="s">
        <v>28</v>
      </c>
      <c r="C22" s="27">
        <f>+G18*C18+G19*C19</f>
        <v>0.62</v>
      </c>
    </row>
    <row r="23" spans="1:12" x14ac:dyDescent="0.35">
      <c r="C23" s="28"/>
    </row>
    <row r="24" spans="1:12" x14ac:dyDescent="0.35">
      <c r="C24" s="28"/>
    </row>
    <row r="25" spans="1:12" x14ac:dyDescent="0.35">
      <c r="A25" s="9" t="s">
        <v>6</v>
      </c>
      <c r="B25" t="s">
        <v>29</v>
      </c>
    </row>
    <row r="26" spans="1:12" x14ac:dyDescent="0.35">
      <c r="B26" t="s">
        <v>7</v>
      </c>
      <c r="C26" s="28"/>
    </row>
    <row r="28" spans="1:12" ht="16.5" x14ac:dyDescent="0.45">
      <c r="B28" t="s">
        <v>30</v>
      </c>
      <c r="C28">
        <f>SQRT((C18^2)*G18*(1-G18)/(D18-1)+(C19^2)*G19*(1-G19)/(D19-1))</f>
        <v>1.7394279944636801E-2</v>
      </c>
    </row>
    <row r="29" spans="1:12" x14ac:dyDescent="0.35">
      <c r="L29" s="29"/>
    </row>
    <row r="30" spans="1:12" x14ac:dyDescent="0.35">
      <c r="B30" t="s">
        <v>8</v>
      </c>
      <c r="C30">
        <v>0.05</v>
      </c>
    </row>
    <row r="31" spans="1:12" x14ac:dyDescent="0.35">
      <c r="B31" t="s">
        <v>31</v>
      </c>
      <c r="C31" s="25">
        <f>-_xlfn.NORM.S.INV(C30/2)</f>
        <v>1.9599639845400538</v>
      </c>
    </row>
    <row r="32" spans="1:12" ht="15" thickBot="1" x14ac:dyDescent="0.4"/>
    <row r="33" spans="2:12" x14ac:dyDescent="0.35">
      <c r="B33" s="47" t="s">
        <v>9</v>
      </c>
      <c r="C33" s="48"/>
      <c r="D33" s="49"/>
      <c r="L33" s="30"/>
    </row>
    <row r="34" spans="2:12" ht="17" thickBot="1" x14ac:dyDescent="0.5">
      <c r="B34" s="31">
        <f>+C22-C31*C28</f>
        <v>0.58590783777150446</v>
      </c>
      <c r="C34" s="10" t="s">
        <v>32</v>
      </c>
      <c r="D34" s="32">
        <f>+C22+C31*C28</f>
        <v>0.65409216222849553</v>
      </c>
    </row>
  </sheetData>
  <mergeCells count="1">
    <mergeCell ref="B33:D3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ED223-2FA5-4E15-934E-6C0E61DE659B}">
  <dimension ref="A11:O34"/>
  <sheetViews>
    <sheetView workbookViewId="0">
      <selection activeCell="D32" sqref="D32"/>
    </sheetView>
  </sheetViews>
  <sheetFormatPr defaultRowHeight="14.5" x14ac:dyDescent="0.35"/>
  <cols>
    <col min="5" max="5" width="1.7265625" customWidth="1"/>
    <col min="6" max="6" width="10.26953125" bestFit="1" customWidth="1"/>
    <col min="7" max="7" width="2.26953125" customWidth="1"/>
  </cols>
  <sheetData>
    <row r="11" spans="1:15" x14ac:dyDescent="0.35">
      <c r="A11" s="50" t="s">
        <v>44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</row>
    <row r="12" spans="1:15" x14ac:dyDescent="0.35">
      <c r="A12" s="51"/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</row>
    <row r="13" spans="1:15" ht="16.5" x14ac:dyDescent="0.45">
      <c r="C13" s="9" t="s">
        <v>0</v>
      </c>
      <c r="D13" s="34" t="s">
        <v>33</v>
      </c>
    </row>
    <row r="14" spans="1:15" x14ac:dyDescent="0.35">
      <c r="C14">
        <v>0</v>
      </c>
      <c r="D14">
        <v>100</v>
      </c>
    </row>
    <row r="15" spans="1:15" x14ac:dyDescent="0.35">
      <c r="C15">
        <v>1</v>
      </c>
      <c r="D15">
        <v>110</v>
      </c>
    </row>
    <row r="16" spans="1:15" x14ac:dyDescent="0.35">
      <c r="C16">
        <v>2</v>
      </c>
      <c r="D16">
        <v>95</v>
      </c>
    </row>
    <row r="17" spans="2:8" x14ac:dyDescent="0.35">
      <c r="C17">
        <v>3</v>
      </c>
      <c r="D17">
        <v>115</v>
      </c>
    </row>
    <row r="19" spans="2:8" x14ac:dyDescent="0.35">
      <c r="H19" s="35"/>
    </row>
    <row r="20" spans="2:8" x14ac:dyDescent="0.35">
      <c r="B20" t="s">
        <v>4</v>
      </c>
      <c r="D20" s="36"/>
      <c r="H20" s="33"/>
    </row>
    <row r="21" spans="2:8" ht="16.5" x14ac:dyDescent="0.45">
      <c r="C21" s="9" t="s">
        <v>0</v>
      </c>
      <c r="D21" s="37" t="s">
        <v>34</v>
      </c>
      <c r="H21" s="33"/>
    </row>
    <row r="22" spans="2:8" x14ac:dyDescent="0.35">
      <c r="C22">
        <v>0</v>
      </c>
      <c r="D22" s="38" t="s">
        <v>35</v>
      </c>
    </row>
    <row r="23" spans="2:8" x14ac:dyDescent="0.35">
      <c r="C23">
        <v>1</v>
      </c>
      <c r="D23" s="39">
        <f>+D15/D14*100</f>
        <v>110.00000000000001</v>
      </c>
      <c r="H23" s="5"/>
    </row>
    <row r="24" spans="2:8" x14ac:dyDescent="0.35">
      <c r="C24">
        <v>2</v>
      </c>
      <c r="D24" s="39">
        <f>+D16/D15*100</f>
        <v>86.36363636363636</v>
      </c>
      <c r="H24" s="5"/>
    </row>
    <row r="25" spans="2:8" x14ac:dyDescent="0.35">
      <c r="C25">
        <v>3</v>
      </c>
      <c r="D25" s="39">
        <f>+D17/D16*100</f>
        <v>121.05263157894737</v>
      </c>
      <c r="H25" s="5"/>
    </row>
    <row r="26" spans="2:8" x14ac:dyDescent="0.35">
      <c r="H26" s="5"/>
    </row>
    <row r="27" spans="2:8" x14ac:dyDescent="0.35">
      <c r="B27" t="s">
        <v>6</v>
      </c>
      <c r="D27" s="36"/>
      <c r="H27" s="35"/>
    </row>
    <row r="28" spans="2:8" ht="16.5" x14ac:dyDescent="0.45">
      <c r="C28" s="9" t="s">
        <v>0</v>
      </c>
      <c r="D28" s="37" t="s">
        <v>36</v>
      </c>
    </row>
    <row r="29" spans="2:8" x14ac:dyDescent="0.35">
      <c r="C29">
        <v>0</v>
      </c>
      <c r="D29" s="40">
        <v>150</v>
      </c>
    </row>
    <row r="30" spans="2:8" x14ac:dyDescent="0.35">
      <c r="C30">
        <v>1</v>
      </c>
      <c r="D30" s="40">
        <f>+$D$29*D15/100</f>
        <v>165</v>
      </c>
    </row>
    <row r="31" spans="2:8" x14ac:dyDescent="0.35">
      <c r="C31">
        <v>2</v>
      </c>
      <c r="D31" s="40">
        <f t="shared" ref="D31:D32" si="0">+$D$29*D16/100</f>
        <v>142.5</v>
      </c>
    </row>
    <row r="32" spans="2:8" x14ac:dyDescent="0.35">
      <c r="C32">
        <v>3</v>
      </c>
      <c r="D32" s="40">
        <f t="shared" si="0"/>
        <v>172.5</v>
      </c>
    </row>
    <row r="34" spans="8:8" ht="16.5" x14ac:dyDescent="0.45">
      <c r="H34" t="s">
        <v>37</v>
      </c>
    </row>
  </sheetData>
  <mergeCells count="1">
    <mergeCell ref="A11:O1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18252-F1FA-476D-BC70-5E85A94BFD9E}">
  <dimension ref="A15:R43"/>
  <sheetViews>
    <sheetView workbookViewId="0">
      <selection activeCell="B38" sqref="B38"/>
    </sheetView>
  </sheetViews>
  <sheetFormatPr defaultRowHeight="14.5" x14ac:dyDescent="0.35"/>
  <cols>
    <col min="2" max="2" width="12.453125" bestFit="1" customWidth="1"/>
    <col min="3" max="3" width="11.90625" bestFit="1" customWidth="1"/>
  </cols>
  <sheetData>
    <row r="15" spans="1:8" ht="15" thickBot="1" x14ac:dyDescent="0.4">
      <c r="A15" s="12"/>
      <c r="B15" s="9"/>
      <c r="C15" s="9"/>
      <c r="D15" s="9"/>
      <c r="E15" s="9"/>
      <c r="F15" s="9"/>
      <c r="G15" s="9"/>
      <c r="H15" s="9"/>
    </row>
    <row r="16" spans="1:8" ht="15" thickBot="1" x14ac:dyDescent="0.4">
      <c r="A16" s="13" t="s">
        <v>10</v>
      </c>
      <c r="B16" s="14" t="s">
        <v>38</v>
      </c>
      <c r="C16" s="14" t="s">
        <v>39</v>
      </c>
      <c r="D16" s="14" t="s">
        <v>11</v>
      </c>
      <c r="E16" s="14" t="s">
        <v>12</v>
      </c>
      <c r="F16" s="15" t="s">
        <v>13</v>
      </c>
      <c r="G16" s="14" t="s">
        <v>14</v>
      </c>
      <c r="H16" s="16" t="s">
        <v>15</v>
      </c>
    </row>
    <row r="17" spans="1:8" x14ac:dyDescent="0.35">
      <c r="A17" s="17">
        <v>1</v>
      </c>
      <c r="B17">
        <v>155</v>
      </c>
      <c r="C17">
        <v>55</v>
      </c>
      <c r="D17" s="5">
        <f>+B17-$B$28</f>
        <v>-11.875</v>
      </c>
      <c r="E17" s="5">
        <f>+C17-$B$29</f>
        <v>-6.25</v>
      </c>
      <c r="F17">
        <f>+D17*E17</f>
        <v>74.21875</v>
      </c>
      <c r="G17" s="5">
        <f>+D17^2</f>
        <v>141.015625</v>
      </c>
      <c r="H17" s="18">
        <f>+E17^2</f>
        <v>39.0625</v>
      </c>
    </row>
    <row r="18" spans="1:8" x14ac:dyDescent="0.35">
      <c r="A18" s="17">
        <v>2</v>
      </c>
      <c r="B18">
        <v>170</v>
      </c>
      <c r="C18">
        <v>70</v>
      </c>
      <c r="D18" s="5">
        <f t="shared" ref="D18:D24" si="0">+B18-$B$28</f>
        <v>3.125</v>
      </c>
      <c r="E18" s="5">
        <f t="shared" ref="E18:E24" si="1">+C18-$B$29</f>
        <v>8.75</v>
      </c>
      <c r="F18">
        <f t="shared" ref="F18:F24" si="2">+D18*E18</f>
        <v>27.34375</v>
      </c>
      <c r="G18" s="5">
        <f t="shared" ref="G18:H24" si="3">+D18^2</f>
        <v>9.765625</v>
      </c>
      <c r="H18" s="18">
        <f t="shared" si="3"/>
        <v>76.5625</v>
      </c>
    </row>
    <row r="19" spans="1:8" x14ac:dyDescent="0.35">
      <c r="A19" s="17">
        <v>3</v>
      </c>
      <c r="B19">
        <v>165</v>
      </c>
      <c r="C19">
        <v>60</v>
      </c>
      <c r="D19" s="5">
        <f t="shared" si="0"/>
        <v>-1.875</v>
      </c>
      <c r="E19" s="5">
        <f t="shared" si="1"/>
        <v>-1.25</v>
      </c>
      <c r="F19">
        <f t="shared" si="2"/>
        <v>2.34375</v>
      </c>
      <c r="G19" s="5">
        <f t="shared" si="3"/>
        <v>3.515625</v>
      </c>
      <c r="H19" s="18">
        <f t="shared" si="3"/>
        <v>1.5625</v>
      </c>
    </row>
    <row r="20" spans="1:8" x14ac:dyDescent="0.35">
      <c r="A20" s="17">
        <v>4</v>
      </c>
      <c r="B20">
        <v>160</v>
      </c>
      <c r="C20">
        <v>60</v>
      </c>
      <c r="D20" s="5">
        <f t="shared" si="0"/>
        <v>-6.875</v>
      </c>
      <c r="E20" s="5">
        <f t="shared" si="1"/>
        <v>-1.25</v>
      </c>
      <c r="F20">
        <f t="shared" si="2"/>
        <v>8.59375</v>
      </c>
      <c r="G20" s="5">
        <f t="shared" si="3"/>
        <v>47.265625</v>
      </c>
      <c r="H20" s="18">
        <f t="shared" si="3"/>
        <v>1.5625</v>
      </c>
    </row>
    <row r="21" spans="1:8" x14ac:dyDescent="0.35">
      <c r="A21" s="17">
        <v>5</v>
      </c>
      <c r="B21">
        <v>180</v>
      </c>
      <c r="C21">
        <v>55</v>
      </c>
      <c r="D21" s="5">
        <f t="shared" si="0"/>
        <v>13.125</v>
      </c>
      <c r="E21" s="5">
        <f t="shared" si="1"/>
        <v>-6.25</v>
      </c>
      <c r="F21">
        <f t="shared" si="2"/>
        <v>-82.03125</v>
      </c>
      <c r="G21" s="5">
        <f t="shared" si="3"/>
        <v>172.265625</v>
      </c>
      <c r="H21" s="18">
        <f t="shared" si="3"/>
        <v>39.0625</v>
      </c>
    </row>
    <row r="22" spans="1:8" x14ac:dyDescent="0.35">
      <c r="A22" s="17">
        <v>6</v>
      </c>
      <c r="B22">
        <v>175</v>
      </c>
      <c r="C22">
        <v>65</v>
      </c>
      <c r="D22" s="5">
        <f t="shared" si="0"/>
        <v>8.125</v>
      </c>
      <c r="E22" s="5">
        <f t="shared" si="1"/>
        <v>3.75</v>
      </c>
      <c r="F22">
        <f t="shared" si="2"/>
        <v>30.46875</v>
      </c>
      <c r="G22" s="5">
        <f t="shared" si="3"/>
        <v>66.015625</v>
      </c>
      <c r="H22" s="18">
        <f t="shared" si="3"/>
        <v>14.0625</v>
      </c>
    </row>
    <row r="23" spans="1:8" x14ac:dyDescent="0.35">
      <c r="A23" s="17">
        <v>7</v>
      </c>
      <c r="B23">
        <v>170</v>
      </c>
      <c r="C23">
        <v>60</v>
      </c>
      <c r="D23" s="5">
        <f t="shared" si="0"/>
        <v>3.125</v>
      </c>
      <c r="E23" s="5">
        <f t="shared" si="1"/>
        <v>-1.25</v>
      </c>
      <c r="F23">
        <f t="shared" si="2"/>
        <v>-3.90625</v>
      </c>
      <c r="G23" s="5">
        <f t="shared" si="3"/>
        <v>9.765625</v>
      </c>
      <c r="H23" s="18">
        <f t="shared" si="3"/>
        <v>1.5625</v>
      </c>
    </row>
    <row r="24" spans="1:8" ht="15" thickBot="1" x14ac:dyDescent="0.4">
      <c r="A24" s="19">
        <v>8</v>
      </c>
      <c r="B24" s="10">
        <v>160</v>
      </c>
      <c r="C24" s="10">
        <v>65</v>
      </c>
      <c r="D24" s="20">
        <f t="shared" si="0"/>
        <v>-6.875</v>
      </c>
      <c r="E24" s="20">
        <f t="shared" si="1"/>
        <v>3.75</v>
      </c>
      <c r="F24" s="10">
        <f t="shared" si="2"/>
        <v>-25.78125</v>
      </c>
      <c r="G24" s="20">
        <f t="shared" si="3"/>
        <v>47.265625</v>
      </c>
      <c r="H24" s="11">
        <f t="shared" si="3"/>
        <v>14.0625</v>
      </c>
    </row>
    <row r="26" spans="1:8" x14ac:dyDescent="0.35">
      <c r="A26" s="8" t="s">
        <v>16</v>
      </c>
    </row>
    <row r="28" spans="1:8" x14ac:dyDescent="0.35">
      <c r="A28" t="s">
        <v>17</v>
      </c>
      <c r="B28" s="5">
        <f>SUM(B17:B24)/A24</f>
        <v>166.875</v>
      </c>
    </row>
    <row r="29" spans="1:8" x14ac:dyDescent="0.35">
      <c r="A29" t="s">
        <v>5</v>
      </c>
      <c r="B29" s="5">
        <f>SUM(C17:C24)/A24</f>
        <v>61.25</v>
      </c>
    </row>
    <row r="30" spans="1:8" x14ac:dyDescent="0.35">
      <c r="A30" t="s">
        <v>18</v>
      </c>
      <c r="B30" s="5">
        <f>SUM(G17:G24)</f>
        <v>496.875</v>
      </c>
    </row>
    <row r="31" spans="1:8" x14ac:dyDescent="0.35">
      <c r="A31" t="s">
        <v>19</v>
      </c>
      <c r="B31" s="5">
        <f>SUM(H17:H24)</f>
        <v>187.5</v>
      </c>
    </row>
    <row r="33" spans="1:18" ht="16.5" x14ac:dyDescent="0.45">
      <c r="A33" s="21" t="s">
        <v>21</v>
      </c>
      <c r="B33" s="21">
        <f>(SUM(F17:F24)/(A24-1))/(SQRT(SUM(G17:G24)/(A24-1))*SQRT(SUM(H17:H24)/(A24-1)))</f>
        <v>0.1023825194723252</v>
      </c>
    </row>
    <row r="35" spans="1:18" x14ac:dyDescent="0.35">
      <c r="A35" t="s">
        <v>20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</row>
    <row r="37" spans="1:18" x14ac:dyDescent="0.35">
      <c r="A37" t="s">
        <v>23</v>
      </c>
      <c r="B37">
        <f>+B33*SQRT((A24-2)/(1-B33^2))</f>
        <v>0.25210974204480541</v>
      </c>
      <c r="L37" s="23"/>
      <c r="M37" s="23"/>
      <c r="N37" s="23"/>
    </row>
    <row r="38" spans="1:18" x14ac:dyDescent="0.35">
      <c r="A38" t="s">
        <v>24</v>
      </c>
      <c r="B38">
        <f>_xlfn.T.INV.2T(0.05,6)</f>
        <v>2.4469118511449697</v>
      </c>
      <c r="D38" s="22"/>
    </row>
    <row r="39" spans="1:18" x14ac:dyDescent="0.35">
      <c r="A39" t="s">
        <v>25</v>
      </c>
      <c r="B39">
        <f>+B38*-1</f>
        <v>-2.4469118511449697</v>
      </c>
    </row>
    <row r="41" spans="1:18" ht="16.5" x14ac:dyDescent="0.45">
      <c r="A41" s="21" t="s">
        <v>45</v>
      </c>
      <c r="B41" s="21"/>
      <c r="C41" s="21"/>
      <c r="D41" s="21"/>
      <c r="E41" s="21"/>
    </row>
    <row r="42" spans="1:18" x14ac:dyDescent="0.35">
      <c r="A42" s="9"/>
    </row>
    <row r="43" spans="1:18" x14ac:dyDescent="0.35">
      <c r="A43" s="8" t="s">
        <v>22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1D786-5641-4C9C-8FE8-29E7A934C813}">
  <dimension ref="A1"/>
  <sheetViews>
    <sheetView workbookViewId="0">
      <selection activeCell="B11" sqref="B11"/>
    </sheetView>
  </sheetViews>
  <sheetFormatPr defaultRowHeight="14.5" x14ac:dyDescent="0.3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Compito</vt:lpstr>
      <vt:lpstr>Quesito 1</vt:lpstr>
      <vt:lpstr>Quesito 2</vt:lpstr>
      <vt:lpstr>Quesito 3</vt:lpstr>
      <vt:lpstr>Quesito 4</vt:lpstr>
      <vt:lpstr>Quesito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CANNATA ROBERTO</dc:creator>
  <cp:lastModifiedBy>CANNATA ROBERTO</cp:lastModifiedBy>
  <dcterms:created xsi:type="dcterms:W3CDTF">2024-12-28T08:47:49Z</dcterms:created>
  <dcterms:modified xsi:type="dcterms:W3CDTF">2026-01-09T18:47:38Z</dcterms:modified>
</cp:coreProperties>
</file>