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userName="Lorenzo Cannata" algorithmName="SHA-512" hashValue="I2FHiyDgtZsyiKBhuCkCVKs2TEU2wIMki0bDwndHduzjYITLEcv+itc6HKvdAV/+PQNuz/yne8LPSKshfvJy/w==" saltValue="xEcB8hmK/UtpXDS26E4GCw==" spinCount="10000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\Documents\UNI\Appelli miei\2026_07_02\"/>
    </mc:Choice>
  </mc:AlternateContent>
  <xr:revisionPtr revIDLastSave="0" documentId="8_{2CDC40BA-E916-4952-A584-8C2931329D4F}" xr6:coauthVersionLast="47" xr6:coauthVersionMax="47" xr10:uidLastSave="{00000000-0000-0000-0000-000000000000}"/>
  <bookViews>
    <workbookView xWindow="-110" yWindow="-110" windowWidth="19420" windowHeight="11500" activeTab="1" xr2:uid="{E463553E-F415-4108-BD19-0A65F85ED450}"/>
  </bookViews>
  <sheets>
    <sheet name="Compito" sheetId="3" r:id="rId1"/>
    <sheet name="Quesito 1" sheetId="4" r:id="rId2"/>
    <sheet name="Quesito 2" sheetId="2" r:id="rId3"/>
    <sheet name="Quesito 3" sheetId="1" r:id="rId4"/>
    <sheet name="Quesito 4" sheetId="5" r:id="rId5"/>
    <sheet name="Quesito 5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7" l="1"/>
  <c r="B24" i="7"/>
  <c r="D37" i="7"/>
  <c r="D36" i="7"/>
  <c r="F46" i="7"/>
  <c r="D46" i="7" s="1"/>
  <c r="E46" i="7"/>
  <c r="E20" i="7"/>
  <c r="F49" i="7" s="1"/>
  <c r="D20" i="7"/>
  <c r="F48" i="7" s="1"/>
  <c r="E48" i="7" s="1"/>
  <c r="C20" i="7"/>
  <c r="F47" i="7" s="1"/>
  <c r="B20" i="7"/>
  <c r="F19" i="7"/>
  <c r="F18" i="7"/>
  <c r="F17" i="7"/>
  <c r="F16" i="7"/>
  <c r="E49" i="7" l="1"/>
  <c r="D49" i="7"/>
  <c r="B49" i="7"/>
  <c r="C46" i="7"/>
  <c r="B46" i="7"/>
  <c r="E47" i="7"/>
  <c r="E50" i="7" s="1"/>
  <c r="D47" i="7"/>
  <c r="C47" i="7"/>
  <c r="B47" i="7"/>
  <c r="F50" i="7"/>
  <c r="C48" i="7"/>
  <c r="F20" i="7"/>
  <c r="B48" i="7"/>
  <c r="D48" i="7"/>
  <c r="C49" i="7"/>
  <c r="C50" i="7" l="1"/>
  <c r="B50" i="7"/>
  <c r="D50" i="7"/>
  <c r="B52" i="7" s="1"/>
  <c r="B38" i="5" l="1"/>
  <c r="B39" i="5" s="1"/>
  <c r="B28" i="5"/>
  <c r="D20" i="5" s="1"/>
  <c r="B29" i="5" l="1"/>
  <c r="E23" i="5" s="1"/>
  <c r="H23" i="5" s="1"/>
  <c r="G20" i="5"/>
  <c r="D21" i="5"/>
  <c r="D22" i="5"/>
  <c r="D19" i="5"/>
  <c r="D17" i="5"/>
  <c r="D24" i="5"/>
  <c r="D18" i="5"/>
  <c r="D23" i="5"/>
  <c r="E24" i="5" l="1"/>
  <c r="H24" i="5" s="1"/>
  <c r="E17" i="5"/>
  <c r="H17" i="5" s="1"/>
  <c r="E20" i="5"/>
  <c r="H20" i="5" s="1"/>
  <c r="E19" i="5"/>
  <c r="H19" i="5" s="1"/>
  <c r="E22" i="5"/>
  <c r="H22" i="5" s="1"/>
  <c r="E21" i="5"/>
  <c r="H21" i="5" s="1"/>
  <c r="E18" i="5"/>
  <c r="H18" i="5" s="1"/>
  <c r="G17" i="5"/>
  <c r="B30" i="5" s="1"/>
  <c r="G23" i="5"/>
  <c r="F23" i="5"/>
  <c r="G18" i="5"/>
  <c r="F24" i="5"/>
  <c r="G24" i="5"/>
  <c r="G21" i="5"/>
  <c r="G19" i="5"/>
  <c r="G22" i="5"/>
  <c r="F20" i="5" l="1"/>
  <c r="F21" i="5"/>
  <c r="F17" i="5"/>
  <c r="F18" i="5"/>
  <c r="F22" i="5"/>
  <c r="B31" i="5"/>
  <c r="F19" i="5"/>
  <c r="B33" i="5" l="1"/>
  <c r="B37" i="5" s="1"/>
  <c r="D15" i="1" l="1"/>
  <c r="D16" i="1"/>
  <c r="D17" i="1"/>
  <c r="D14" i="1"/>
  <c r="C17" i="1"/>
  <c r="C16" i="1"/>
  <c r="C15" i="1"/>
  <c r="C14" i="1"/>
  <c r="C13" i="1"/>
  <c r="B19" i="1"/>
</calcChain>
</file>

<file path=xl/sharedStrings.xml><?xml version="1.0" encoding="utf-8"?>
<sst xmlns="http://schemas.openxmlformats.org/spreadsheetml/2006/main" count="38" uniqueCount="36">
  <si>
    <t>Anno</t>
  </si>
  <si>
    <t>E(y)</t>
  </si>
  <si>
    <t>Y</t>
  </si>
  <si>
    <t>CAGR</t>
  </si>
  <si>
    <t>NI_Mobile</t>
  </si>
  <si>
    <t>NI_2021</t>
  </si>
  <si>
    <t>-</t>
  </si>
  <si>
    <t>Oss</t>
  </si>
  <si>
    <t>Prodotto A (x)</t>
  </si>
  <si>
    <t>Prodotto B (y)</t>
  </si>
  <si>
    <t>(x-E(x))</t>
  </si>
  <si>
    <t>(y-E(y))</t>
  </si>
  <si>
    <t>(x-E(x))*(y-E(y))</t>
  </si>
  <si>
    <t>(x-E(x))^2</t>
  </si>
  <si>
    <t>(y-E(y))^2</t>
  </si>
  <si>
    <t>Quesito a)</t>
  </si>
  <si>
    <t>E(x)</t>
  </si>
  <si>
    <t>Dev(x)</t>
  </si>
  <si>
    <t>Dev(y)</t>
  </si>
  <si>
    <r>
      <t>r</t>
    </r>
    <r>
      <rPr>
        <b/>
        <vertAlign val="subscript"/>
        <sz val="11"/>
        <color theme="1"/>
        <rFont val="Aptos Narrow"/>
        <family val="2"/>
        <scheme val="minor"/>
      </rPr>
      <t>xy</t>
    </r>
  </si>
  <si>
    <t>Quesito b)</t>
  </si>
  <si>
    <t>T-test</t>
  </si>
  <si>
    <t>T-crit+</t>
  </si>
  <si>
    <t>T-crit-</t>
  </si>
  <si>
    <t>Quesito c)</t>
  </si>
  <si>
    <r>
      <t>Rifiuto  l'ipotesi H</t>
    </r>
    <r>
      <rPr>
        <b/>
        <vertAlign val="subscript"/>
        <sz val="11"/>
        <color theme="1"/>
        <rFont val="Aptos Narrow"/>
        <family val="2"/>
        <scheme val="minor"/>
      </rPr>
      <t xml:space="preserve">0 </t>
    </r>
    <r>
      <rPr>
        <b/>
        <sz val="11"/>
        <color theme="1"/>
        <rFont val="Aptos Narrow"/>
        <family val="2"/>
        <scheme val="minor"/>
      </rPr>
      <t>che non ci sia correlazione =&gt; le vendite sono correlate</t>
    </r>
  </si>
  <si>
    <t>Livelli professionali</t>
  </si>
  <si>
    <r>
      <t>p</t>
    </r>
    <r>
      <rPr>
        <b/>
        <i/>
        <vertAlign val="subscript"/>
        <sz val="11"/>
        <color theme="1"/>
        <rFont val="Aptos Narrow"/>
        <family val="2"/>
        <scheme val="minor"/>
      </rPr>
      <t>11</t>
    </r>
  </si>
  <si>
    <r>
      <t>p</t>
    </r>
    <r>
      <rPr>
        <b/>
        <i/>
        <vertAlign val="subscript"/>
        <sz val="11"/>
        <color theme="1"/>
        <rFont val="Aptos Narrow"/>
        <family val="2"/>
        <scheme val="minor"/>
      </rPr>
      <t>23</t>
    </r>
  </si>
  <si>
    <t xml:space="preserve">     Prendo il numero di quelli che stavano in 1 al 2025 e calcolo quanti andranno in 2 con il tasso di transizione calcolato in precedenza</t>
  </si>
  <si>
    <t xml:space="preserve">     Poi prendo il numero di quelli che erano in 2  nel 2024 e che rimarranno in 2 anche nel 2025</t>
  </si>
  <si>
    <t xml:space="preserve">    Ipotizzo che i passaggi sono solamente da una classe a quella immediatamente superiore e che non ci siano dimissioni</t>
  </si>
  <si>
    <t xml:space="preserve">La risposta è </t>
  </si>
  <si>
    <t xml:space="preserve">a) Commento: calcolo il tasso di transizione dalla categoria 2 alla 3 tra il 2023 ed il 2024 </t>
  </si>
  <si>
    <t xml:space="preserve">b) Commento: calcolo il tasso di permanenza nella categoria 3 tra il 2023 ed il 2024 </t>
  </si>
  <si>
    <t>c) Commento: mi servono il tasso di transizione alla categoria 3, dallo stato 2 (non sono consentiti passaggi dalla classe superiore ad una inferiore) ed il tasso di permanenza nella 3. Poi calcolo il fabbisogno al 2025, ipotizzando non ci siano entrate o uscite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</si>
</sst>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vertAlign val="subscript"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vertAlign val="subscript"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164" fontId="0" fillId="0" borderId="0" xfId="0" applyNumberFormat="1"/>
    <xf numFmtId="0" fontId="2" fillId="0" borderId="0" xfId="0" applyFont="1"/>
    <xf numFmtId="0" fontId="0" fillId="0" borderId="2" xfId="0" applyBorder="1"/>
    <xf numFmtId="164" fontId="0" fillId="0" borderId="3" xfId="0" applyNumberFormat="1" applyBorder="1"/>
    <xf numFmtId="0" fontId="0" fillId="2" borderId="0" xfId="0" applyFill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0" fillId="0" borderId="7" xfId="0" applyBorder="1"/>
    <xf numFmtId="164" fontId="0" fillId="0" borderId="8" xfId="0" applyNumberFormat="1" applyBorder="1"/>
    <xf numFmtId="0" fontId="0" fillId="0" borderId="1" xfId="0" applyBorder="1"/>
    <xf numFmtId="164" fontId="0" fillId="0" borderId="2" xfId="0" applyNumberFormat="1" applyBorder="1"/>
    <xf numFmtId="0" fontId="3" fillId="0" borderId="0" xfId="0" applyFont="1"/>
    <xf numFmtId="0" fontId="2" fillId="2" borderId="0" xfId="0" applyFont="1" applyFill="1"/>
    <xf numFmtId="9" fontId="0" fillId="2" borderId="0" xfId="1" applyFont="1" applyFill="1"/>
    <xf numFmtId="165" fontId="0" fillId="2" borderId="0" xfId="1" applyNumberFormat="1" applyFont="1" applyFill="1"/>
    <xf numFmtId="165" fontId="0" fillId="0" borderId="0" xfId="1" applyNumberFormat="1" applyFont="1"/>
    <xf numFmtId="9" fontId="0" fillId="2" borderId="0" xfId="1" applyFont="1" applyFill="1" applyAlignment="1">
      <alignment horizontal="right"/>
    </xf>
    <xf numFmtId="0" fontId="5" fillId="0" borderId="0" xfId="0" applyFont="1"/>
    <xf numFmtId="0" fontId="2" fillId="0" borderId="5" xfId="0" quotePrefix="1" applyFont="1" applyBorder="1"/>
    <xf numFmtId="0" fontId="3" fillId="0" borderId="0" xfId="0" applyFont="1" applyAlignment="1">
      <alignment horizontal="center"/>
    </xf>
    <xf numFmtId="9" fontId="0" fillId="0" borderId="0" xfId="0" applyNumberFormat="1"/>
    <xf numFmtId="0" fontId="0" fillId="0" borderId="8" xfId="0" applyBorder="1"/>
    <xf numFmtId="0" fontId="5" fillId="2" borderId="0" xfId="0" applyFont="1" applyFill="1"/>
    <xf numFmtId="2" fontId="5" fillId="2" borderId="0" xfId="0" applyNumberFormat="1" applyFont="1" applyFill="1"/>
    <xf numFmtId="2" fontId="0" fillId="0" borderId="0" xfId="0" applyNumberFormat="1"/>
    <xf numFmtId="2" fontId="2" fillId="0" borderId="5" xfId="0" applyNumberFormat="1" applyFont="1" applyBorder="1"/>
    <xf numFmtId="1" fontId="0" fillId="0" borderId="0" xfId="0" applyNumberFormat="1"/>
    <xf numFmtId="1" fontId="2" fillId="0" borderId="5" xfId="0" applyNumberFormat="1" applyFont="1" applyBorder="1"/>
    <xf numFmtId="1" fontId="5" fillId="2" borderId="0" xfId="0" applyNumberFormat="1" applyFont="1" applyFill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png"/><Relationship Id="rId3" Type="http://schemas.openxmlformats.org/officeDocument/2006/relationships/image" Target="../media/image13.png"/><Relationship Id="rId7" Type="http://schemas.openxmlformats.org/officeDocument/2006/relationships/image" Target="../media/image17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50800</xdr:colOff>
      <xdr:row>29</xdr:row>
      <xdr:rowOff>7031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16ACE17F-00E3-A3B7-C312-504B99DFC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08400" cy="53473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500064</xdr:colOff>
      <xdr:row>5</xdr:row>
      <xdr:rowOff>15597</xdr:rowOff>
    </xdr:from>
    <xdr:to>
      <xdr:col>16</xdr:col>
      <xdr:colOff>285752</xdr:colOff>
      <xdr:row>34</xdr:row>
      <xdr:rowOff>100940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88DA0A0-91F8-42C4-A1AF-E44B2EBE4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4" y="936347"/>
          <a:ext cx="9539288" cy="54256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20</xdr:col>
      <xdr:colOff>370540</xdr:colOff>
      <xdr:row>3</xdr:row>
      <xdr:rowOff>71437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07906409-E3C1-EE59-9393-965896709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2594290" cy="619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577851</xdr:colOff>
      <xdr:row>8</xdr:row>
      <xdr:rowOff>82550</xdr:rowOff>
    </xdr:from>
    <xdr:to>
      <xdr:col>10</xdr:col>
      <xdr:colOff>501317</xdr:colOff>
      <xdr:row>26</xdr:row>
      <xdr:rowOff>158750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400883A1-E93A-4821-BA01-2B3167293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7851" y="1555750"/>
          <a:ext cx="6019466" cy="339090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209551</xdr:colOff>
      <xdr:row>27</xdr:row>
      <xdr:rowOff>177801</xdr:rowOff>
    </xdr:from>
    <xdr:to>
      <xdr:col>10</xdr:col>
      <xdr:colOff>559537</xdr:colOff>
      <xdr:row>48</xdr:row>
      <xdr:rowOff>120650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5AD60A8C-D4AE-4291-B7AB-2302F9F85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51" y="5149851"/>
          <a:ext cx="6445986" cy="3809999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49</xdr:row>
      <xdr:rowOff>152399</xdr:rowOff>
    </xdr:from>
    <xdr:to>
      <xdr:col>11</xdr:col>
      <xdr:colOff>50799</xdr:colOff>
      <xdr:row>70</xdr:row>
      <xdr:rowOff>77831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D8C6BBD1-BC9E-444D-BC09-DB72DAAD0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9550" y="9175749"/>
          <a:ext cx="6546849" cy="37925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294837</xdr:colOff>
      <xdr:row>7</xdr:row>
      <xdr:rowOff>17643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04678FD8-0FB0-F9D0-A33B-651E384D1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8240275" cy="12955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330200</xdr:colOff>
      <xdr:row>22</xdr:row>
      <xdr:rowOff>120650</xdr:rowOff>
    </xdr:from>
    <xdr:to>
      <xdr:col>12</xdr:col>
      <xdr:colOff>289724</xdr:colOff>
      <xdr:row>27</xdr:row>
      <xdr:rowOff>170429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382B6E09-9F73-4F73-859F-337D20F90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78200" y="4171950"/>
          <a:ext cx="4226724" cy="9705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565150</xdr:colOff>
      <xdr:row>9</xdr:row>
      <xdr:rowOff>50847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61B81BA4-E021-99A1-B550-86F53D8B5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6661150" cy="1708197"/>
        </a:xfrm>
        <a:prstGeom prst="rect">
          <a:avLst/>
        </a:prstGeom>
      </xdr:spPr>
    </xdr:pic>
    <xdr:clientData/>
  </xdr:twoCellAnchor>
  <xdr:twoCellAnchor editAs="oneCell">
    <xdr:from>
      <xdr:col>4</xdr:col>
      <xdr:colOff>455129</xdr:colOff>
      <xdr:row>9</xdr:row>
      <xdr:rowOff>152400</xdr:rowOff>
    </xdr:from>
    <xdr:to>
      <xdr:col>14</xdr:col>
      <xdr:colOff>444187</xdr:colOff>
      <xdr:row>21</xdr:row>
      <xdr:rowOff>82550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E9254E11-F92E-AE37-29A7-1476596A6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93529" y="1809750"/>
          <a:ext cx="6085058" cy="2139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514350</xdr:colOff>
      <xdr:row>23</xdr:row>
      <xdr:rowOff>0</xdr:rowOff>
    </xdr:from>
    <xdr:to>
      <xdr:col>17</xdr:col>
      <xdr:colOff>23157</xdr:colOff>
      <xdr:row>25</xdr:row>
      <xdr:rowOff>104757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ADD4AECB-7165-44EB-A5D7-F7C78D1CE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8350" y="4324350"/>
          <a:ext cx="3776007" cy="479407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40</xdr:row>
      <xdr:rowOff>22546</xdr:rowOff>
    </xdr:from>
    <xdr:to>
      <xdr:col>17</xdr:col>
      <xdr:colOff>404207</xdr:colOff>
      <xdr:row>47</xdr:row>
      <xdr:rowOff>138326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50982A6-A7A7-46B0-A069-68F5D7382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13600" y="7515546"/>
          <a:ext cx="4061807" cy="1430230"/>
        </a:xfrm>
        <a:prstGeom prst="rect">
          <a:avLst/>
        </a:prstGeom>
      </xdr:spPr>
    </xdr:pic>
    <xdr:clientData/>
  </xdr:twoCellAnchor>
  <xdr:twoCellAnchor editAs="oneCell">
    <xdr:from>
      <xdr:col>11</xdr:col>
      <xdr:colOff>387350</xdr:colOff>
      <xdr:row>25</xdr:row>
      <xdr:rowOff>158750</xdr:rowOff>
    </xdr:from>
    <xdr:to>
      <xdr:col>16</xdr:col>
      <xdr:colOff>89472</xdr:colOff>
      <xdr:row>30</xdr:row>
      <xdr:rowOff>5476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A3FDA38E-980D-45C8-A55D-FAE557AE1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00950" y="4851400"/>
          <a:ext cx="2750122" cy="76747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31</xdr:row>
      <xdr:rowOff>0</xdr:rowOff>
    </xdr:from>
    <xdr:to>
      <xdr:col>14</xdr:col>
      <xdr:colOff>152591</xdr:colOff>
      <xdr:row>36</xdr:row>
      <xdr:rowOff>6472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94CC8A0E-C384-4147-9233-2EDEB1019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23200" y="5797550"/>
          <a:ext cx="1371791" cy="914522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23</xdr:row>
      <xdr:rowOff>95250</xdr:rowOff>
    </xdr:from>
    <xdr:to>
      <xdr:col>16</xdr:col>
      <xdr:colOff>415144</xdr:colOff>
      <xdr:row>34</xdr:row>
      <xdr:rowOff>59795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67FD3E34-480A-414F-BE0F-9E9EEF20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969000" y="4343400"/>
          <a:ext cx="4682344" cy="2021945"/>
        </a:xfrm>
        <a:prstGeom prst="rect">
          <a:avLst/>
        </a:prstGeom>
      </xdr:spPr>
    </xdr:pic>
    <xdr:clientData/>
  </xdr:twoCellAnchor>
  <xdr:twoCellAnchor editAs="oneCell">
    <xdr:from>
      <xdr:col>0</xdr:col>
      <xdr:colOff>565150</xdr:colOff>
      <xdr:row>43</xdr:row>
      <xdr:rowOff>6350</xdr:rowOff>
    </xdr:from>
    <xdr:to>
      <xdr:col>10</xdr:col>
      <xdr:colOff>603250</xdr:colOff>
      <xdr:row>44</xdr:row>
      <xdr:rowOff>116893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C352A085-8C5C-4AEB-93B7-4E0F88A56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65150" y="7994650"/>
          <a:ext cx="6616700" cy="294693"/>
        </a:xfrm>
        <a:prstGeom prst="rect">
          <a:avLst/>
        </a:prstGeom>
      </xdr:spPr>
    </xdr:pic>
    <xdr:clientData/>
  </xdr:twoCellAnchor>
  <xdr:twoCellAnchor editAs="oneCell">
    <xdr:from>
      <xdr:col>0</xdr:col>
      <xdr:colOff>546100</xdr:colOff>
      <xdr:row>44</xdr:row>
      <xdr:rowOff>157584</xdr:rowOff>
    </xdr:from>
    <xdr:to>
      <xdr:col>10</xdr:col>
      <xdr:colOff>417468</xdr:colOff>
      <xdr:row>51</xdr:row>
      <xdr:rowOff>12973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936F2683-2943-473C-8408-266B324F1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46100" y="8330034"/>
          <a:ext cx="6449968" cy="114443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501650</xdr:colOff>
      <xdr:row>13</xdr:row>
      <xdr:rowOff>45767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2031B74F-7C6C-AC4B-7E5E-C3A18F3DB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7689850" cy="243971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368300</xdr:colOff>
      <xdr:row>20</xdr:row>
      <xdr:rowOff>151605</xdr:rowOff>
    </xdr:from>
    <xdr:to>
      <xdr:col>14</xdr:col>
      <xdr:colOff>250097</xdr:colOff>
      <xdr:row>24</xdr:row>
      <xdr:rowOff>133499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68F34E26-C10B-46D4-8664-29899BC33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5600" y="3860005"/>
          <a:ext cx="4148997" cy="718494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26</xdr:row>
      <xdr:rowOff>6351</xdr:rowOff>
    </xdr:from>
    <xdr:to>
      <xdr:col>17</xdr:col>
      <xdr:colOff>150601</xdr:colOff>
      <xdr:row>29</xdr:row>
      <xdr:rowOff>156515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6126C01F-3C5A-4E24-A928-D058398A0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00" y="4845051"/>
          <a:ext cx="6551401" cy="70261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6</xdr:col>
      <xdr:colOff>590551</xdr:colOff>
      <xdr:row>11</xdr:row>
      <xdr:rowOff>153247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5752D5CB-E373-16A3-6EDC-0FCD5986A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0"/>
          <a:ext cx="5048250" cy="2178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EFFFF-E022-4766-B0D1-89502A096353}">
  <dimension ref="A1"/>
  <sheetViews>
    <sheetView topLeftCell="A10" workbookViewId="0">
      <selection activeCell="H22" sqref="H22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3B394-687F-4CF2-A242-2A3620B4D500}">
  <dimension ref="A1"/>
  <sheetViews>
    <sheetView tabSelected="1" zoomScale="80" zoomScaleNormal="80" workbookViewId="0">
      <selection activeCell="T9" sqref="T9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1D786-5641-4C9C-8FE8-29E7A934C813}">
  <dimension ref="A1"/>
  <sheetViews>
    <sheetView zoomScale="80" zoomScaleNormal="80" workbookViewId="0">
      <selection activeCell="N16" sqref="N16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012C4-63DC-43DD-89E9-B137B5C27F49}">
  <dimension ref="A12:D19"/>
  <sheetViews>
    <sheetView workbookViewId="0">
      <selection activeCell="C17" sqref="C17"/>
    </sheetView>
  </sheetViews>
  <sheetFormatPr defaultRowHeight="14.5" x14ac:dyDescent="0.35"/>
  <sheetData>
    <row r="12" spans="1:4" x14ac:dyDescent="0.35">
      <c r="A12" t="s">
        <v>0</v>
      </c>
      <c r="B12" t="s">
        <v>2</v>
      </c>
      <c r="C12" s="5" t="s">
        <v>5</v>
      </c>
      <c r="D12" s="5" t="s">
        <v>4</v>
      </c>
    </row>
    <row r="13" spans="1:4" x14ac:dyDescent="0.35">
      <c r="A13">
        <v>2020</v>
      </c>
      <c r="B13">
        <v>250</v>
      </c>
      <c r="C13" s="15">
        <f>+B13/$B$14</f>
        <v>0.83333333333333337</v>
      </c>
      <c r="D13" s="18" t="s">
        <v>6</v>
      </c>
    </row>
    <row r="14" spans="1:4" x14ac:dyDescent="0.35">
      <c r="A14">
        <v>2021</v>
      </c>
      <c r="B14">
        <v>300</v>
      </c>
      <c r="C14" s="15">
        <f t="shared" ref="C14:C17" si="0">+B14/$B$14</f>
        <v>1</v>
      </c>
      <c r="D14" s="15">
        <f>+B14/B13</f>
        <v>1.2</v>
      </c>
    </row>
    <row r="15" spans="1:4" x14ac:dyDescent="0.35">
      <c r="A15">
        <v>2022</v>
      </c>
      <c r="B15">
        <v>310</v>
      </c>
      <c r="C15" s="15">
        <f t="shared" si="0"/>
        <v>1.0333333333333334</v>
      </c>
      <c r="D15" s="15">
        <f t="shared" ref="D15:D17" si="1">+B15/B14</f>
        <v>1.0333333333333334</v>
      </c>
    </row>
    <row r="16" spans="1:4" x14ac:dyDescent="0.35">
      <c r="A16">
        <v>2023</v>
      </c>
      <c r="B16">
        <v>290</v>
      </c>
      <c r="C16" s="15">
        <f t="shared" si="0"/>
        <v>0.96666666666666667</v>
      </c>
      <c r="D16" s="15">
        <f t="shared" si="1"/>
        <v>0.93548387096774188</v>
      </c>
    </row>
    <row r="17" spans="1:4" x14ac:dyDescent="0.35">
      <c r="A17">
        <v>2024</v>
      </c>
      <c r="B17">
        <v>260</v>
      </c>
      <c r="C17" s="15">
        <f t="shared" si="0"/>
        <v>0.8666666666666667</v>
      </c>
      <c r="D17" s="15">
        <f t="shared" si="1"/>
        <v>0.89655172413793105</v>
      </c>
    </row>
    <row r="19" spans="1:4" x14ac:dyDescent="0.35">
      <c r="A19" t="s">
        <v>3</v>
      </c>
      <c r="B19" s="16">
        <f>+(B17/B13)^(1/4)-1</f>
        <v>9.8534065489688238E-3</v>
      </c>
      <c r="C19" s="17"/>
      <c r="D19" s="17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16505-941A-41E7-B8EC-154B95FA42A3}">
  <dimension ref="A15:R43"/>
  <sheetViews>
    <sheetView workbookViewId="0">
      <selection activeCell="L18" sqref="L18"/>
    </sheetView>
  </sheetViews>
  <sheetFormatPr defaultRowHeight="14.5" x14ac:dyDescent="0.35"/>
  <cols>
    <col min="2" max="2" width="12.453125" bestFit="1" customWidth="1"/>
    <col min="3" max="3" width="11.90625" bestFit="1" customWidth="1"/>
  </cols>
  <sheetData>
    <row r="15" spans="1:8" ht="15" thickBot="1" x14ac:dyDescent="0.4">
      <c r="A15" s="19"/>
      <c r="B15" s="2"/>
      <c r="C15" s="2"/>
      <c r="D15" s="2"/>
      <c r="E15" s="2"/>
      <c r="F15" s="2"/>
      <c r="G15" s="2"/>
      <c r="H15" s="2"/>
    </row>
    <row r="16" spans="1:8" ht="15" thickBot="1" x14ac:dyDescent="0.4">
      <c r="A16" s="6" t="s">
        <v>7</v>
      </c>
      <c r="B16" s="7" t="s">
        <v>8</v>
      </c>
      <c r="C16" s="7" t="s">
        <v>9</v>
      </c>
      <c r="D16" s="7" t="s">
        <v>10</v>
      </c>
      <c r="E16" s="7" t="s">
        <v>11</v>
      </c>
      <c r="F16" s="20" t="s">
        <v>12</v>
      </c>
      <c r="G16" s="7" t="s">
        <v>13</v>
      </c>
      <c r="H16" s="8" t="s">
        <v>14</v>
      </c>
    </row>
    <row r="17" spans="1:8" x14ac:dyDescent="0.35">
      <c r="A17" s="9">
        <v>1</v>
      </c>
      <c r="B17">
        <v>155</v>
      </c>
      <c r="C17">
        <v>75</v>
      </c>
      <c r="D17" s="1">
        <f>+B17-$B$28</f>
        <v>-11.875</v>
      </c>
      <c r="E17" s="1">
        <f>+C17-$B$29</f>
        <v>-8.125</v>
      </c>
      <c r="F17">
        <f>+D17*E17</f>
        <v>96.484375</v>
      </c>
      <c r="G17" s="1">
        <f>+D17^2</f>
        <v>141.015625</v>
      </c>
      <c r="H17" s="10">
        <f>+E17^2</f>
        <v>66.015625</v>
      </c>
    </row>
    <row r="18" spans="1:8" x14ac:dyDescent="0.35">
      <c r="A18" s="9">
        <v>2</v>
      </c>
      <c r="B18">
        <v>170</v>
      </c>
      <c r="C18">
        <v>80</v>
      </c>
      <c r="D18" s="1">
        <f t="shared" ref="D18:D24" si="0">+B18-$B$28</f>
        <v>3.125</v>
      </c>
      <c r="E18" s="1">
        <f t="shared" ref="E18:E24" si="1">+C18-$B$29</f>
        <v>-3.125</v>
      </c>
      <c r="F18">
        <f t="shared" ref="F18:F24" si="2">+D18*E18</f>
        <v>-9.765625</v>
      </c>
      <c r="G18" s="1">
        <f t="shared" ref="G18:H24" si="3">+D18^2</f>
        <v>9.765625</v>
      </c>
      <c r="H18" s="10">
        <f t="shared" si="3"/>
        <v>9.765625</v>
      </c>
    </row>
    <row r="19" spans="1:8" x14ac:dyDescent="0.35">
      <c r="A19" s="9">
        <v>3</v>
      </c>
      <c r="B19">
        <v>165</v>
      </c>
      <c r="C19">
        <v>80</v>
      </c>
      <c r="D19" s="1">
        <f t="shared" si="0"/>
        <v>-1.875</v>
      </c>
      <c r="E19" s="1">
        <f t="shared" si="1"/>
        <v>-3.125</v>
      </c>
      <c r="F19">
        <f t="shared" si="2"/>
        <v>5.859375</v>
      </c>
      <c r="G19" s="1">
        <f t="shared" si="3"/>
        <v>3.515625</v>
      </c>
      <c r="H19" s="10">
        <f t="shared" si="3"/>
        <v>9.765625</v>
      </c>
    </row>
    <row r="20" spans="1:8" x14ac:dyDescent="0.35">
      <c r="A20" s="9">
        <v>4</v>
      </c>
      <c r="B20">
        <v>160</v>
      </c>
      <c r="C20">
        <v>75</v>
      </c>
      <c r="D20" s="1">
        <f t="shared" si="0"/>
        <v>-6.875</v>
      </c>
      <c r="E20" s="1">
        <f t="shared" si="1"/>
        <v>-8.125</v>
      </c>
      <c r="F20">
        <f t="shared" si="2"/>
        <v>55.859375</v>
      </c>
      <c r="G20" s="1">
        <f t="shared" si="3"/>
        <v>47.265625</v>
      </c>
      <c r="H20" s="10">
        <f t="shared" si="3"/>
        <v>66.015625</v>
      </c>
    </row>
    <row r="21" spans="1:8" x14ac:dyDescent="0.35">
      <c r="A21" s="9">
        <v>5</v>
      </c>
      <c r="B21">
        <v>180</v>
      </c>
      <c r="C21">
        <v>90</v>
      </c>
      <c r="D21" s="1">
        <f t="shared" si="0"/>
        <v>13.125</v>
      </c>
      <c r="E21" s="1">
        <f t="shared" si="1"/>
        <v>6.875</v>
      </c>
      <c r="F21">
        <f t="shared" si="2"/>
        <v>90.234375</v>
      </c>
      <c r="G21" s="1">
        <f t="shared" si="3"/>
        <v>172.265625</v>
      </c>
      <c r="H21" s="10">
        <f t="shared" si="3"/>
        <v>47.265625</v>
      </c>
    </row>
    <row r="22" spans="1:8" x14ac:dyDescent="0.35">
      <c r="A22" s="9">
        <v>6</v>
      </c>
      <c r="B22">
        <v>175</v>
      </c>
      <c r="C22">
        <v>95</v>
      </c>
      <c r="D22" s="1">
        <f t="shared" si="0"/>
        <v>8.125</v>
      </c>
      <c r="E22" s="1">
        <f t="shared" si="1"/>
        <v>11.875</v>
      </c>
      <c r="F22">
        <f t="shared" si="2"/>
        <v>96.484375</v>
      </c>
      <c r="G22" s="1">
        <f t="shared" si="3"/>
        <v>66.015625</v>
      </c>
      <c r="H22" s="10">
        <f t="shared" si="3"/>
        <v>141.015625</v>
      </c>
    </row>
    <row r="23" spans="1:8" x14ac:dyDescent="0.35">
      <c r="A23" s="9">
        <v>7</v>
      </c>
      <c r="B23">
        <v>170</v>
      </c>
      <c r="C23">
        <v>90</v>
      </c>
      <c r="D23" s="1">
        <f t="shared" si="0"/>
        <v>3.125</v>
      </c>
      <c r="E23" s="1">
        <f t="shared" si="1"/>
        <v>6.875</v>
      </c>
      <c r="F23">
        <f t="shared" si="2"/>
        <v>21.484375</v>
      </c>
      <c r="G23" s="1">
        <f t="shared" si="3"/>
        <v>9.765625</v>
      </c>
      <c r="H23" s="10">
        <f t="shared" si="3"/>
        <v>47.265625</v>
      </c>
    </row>
    <row r="24" spans="1:8" ht="15" thickBot="1" x14ac:dyDescent="0.4">
      <c r="A24" s="11">
        <v>8</v>
      </c>
      <c r="B24" s="3">
        <v>160</v>
      </c>
      <c r="C24" s="3">
        <v>80</v>
      </c>
      <c r="D24" s="12">
        <f t="shared" si="0"/>
        <v>-6.875</v>
      </c>
      <c r="E24" s="12">
        <f t="shared" si="1"/>
        <v>-3.125</v>
      </c>
      <c r="F24" s="3">
        <f t="shared" si="2"/>
        <v>21.484375</v>
      </c>
      <c r="G24" s="12">
        <f t="shared" si="3"/>
        <v>47.265625</v>
      </c>
      <c r="H24" s="4">
        <f t="shared" si="3"/>
        <v>9.765625</v>
      </c>
    </row>
    <row r="26" spans="1:8" x14ac:dyDescent="0.35">
      <c r="A26" s="13" t="s">
        <v>15</v>
      </c>
    </row>
    <row r="28" spans="1:8" x14ac:dyDescent="0.35">
      <c r="A28" t="s">
        <v>16</v>
      </c>
      <c r="B28" s="1">
        <f>SUM(B17:B24)/A24</f>
        <v>166.875</v>
      </c>
    </row>
    <row r="29" spans="1:8" x14ac:dyDescent="0.35">
      <c r="A29" t="s">
        <v>1</v>
      </c>
      <c r="B29" s="1">
        <f>SUM(C17:C24)/A24</f>
        <v>83.125</v>
      </c>
    </row>
    <row r="30" spans="1:8" x14ac:dyDescent="0.35">
      <c r="A30" t="s">
        <v>17</v>
      </c>
      <c r="B30" s="1">
        <f>SUM(G17:G24)</f>
        <v>496.875</v>
      </c>
    </row>
    <row r="31" spans="1:8" x14ac:dyDescent="0.35">
      <c r="A31" t="s">
        <v>18</v>
      </c>
      <c r="B31" s="1">
        <f>SUM(H17:H24)</f>
        <v>396.875</v>
      </c>
    </row>
    <row r="33" spans="1:18" ht="16.5" x14ac:dyDescent="0.45">
      <c r="A33" s="14" t="s">
        <v>19</v>
      </c>
      <c r="B33" s="14">
        <f>(SUM(F17:F24)/(A24-1))/(SQRT(SUM(G17:G24)/(A24-1))*SQRT(SUM(H17:H24)/(A24-1)))</f>
        <v>0.85150057913661725</v>
      </c>
    </row>
    <row r="35" spans="1:18" x14ac:dyDescent="0.35">
      <c r="A35" t="s">
        <v>20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7" spans="1:18" x14ac:dyDescent="0.35">
      <c r="A37" t="s">
        <v>21</v>
      </c>
      <c r="B37">
        <f>+B33*SQRT((A24-2)/(1-B33^2))</f>
        <v>3.9777388476441793</v>
      </c>
      <c r="L37" s="21"/>
      <c r="M37" s="21"/>
      <c r="N37" s="21"/>
    </row>
    <row r="38" spans="1:18" x14ac:dyDescent="0.35">
      <c r="A38" t="s">
        <v>22</v>
      </c>
      <c r="B38">
        <f>_xlfn.T.INV.2T(0.05,6)</f>
        <v>2.4469118511449697</v>
      </c>
      <c r="D38" s="22"/>
    </row>
    <row r="39" spans="1:18" x14ac:dyDescent="0.35">
      <c r="A39" t="s">
        <v>23</v>
      </c>
      <c r="B39">
        <f>+B38*-1</f>
        <v>-2.4469118511449697</v>
      </c>
    </row>
    <row r="41" spans="1:18" ht="16.5" x14ac:dyDescent="0.45">
      <c r="A41" s="14" t="s">
        <v>25</v>
      </c>
      <c r="B41" s="14"/>
      <c r="C41" s="14"/>
      <c r="D41" s="14"/>
      <c r="E41" s="14"/>
      <c r="F41" s="5"/>
      <c r="G41" s="5"/>
    </row>
    <row r="42" spans="1:18" x14ac:dyDescent="0.35">
      <c r="A42" s="2"/>
    </row>
    <row r="43" spans="1:18" x14ac:dyDescent="0.35">
      <c r="A43" s="13" t="s">
        <v>24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0A308-97D3-4F73-89D4-D209F47249E4}">
  <dimension ref="A14:F52"/>
  <sheetViews>
    <sheetView workbookViewId="0">
      <selection activeCell="I13" sqref="I13"/>
    </sheetView>
  </sheetViews>
  <sheetFormatPr defaultRowHeight="14.5" x14ac:dyDescent="0.35"/>
  <cols>
    <col min="1" max="1" width="19.36328125" customWidth="1"/>
    <col min="2" max="2" width="9.54296875" bestFit="1" customWidth="1"/>
  </cols>
  <sheetData>
    <row r="14" spans="1:6" ht="15" thickBot="1" x14ac:dyDescent="0.4"/>
    <row r="15" spans="1:6" ht="15" thickBot="1" x14ac:dyDescent="0.4">
      <c r="A15" s="6" t="s">
        <v>26</v>
      </c>
      <c r="B15" s="7">
        <v>1</v>
      </c>
      <c r="C15" s="7">
        <v>2</v>
      </c>
      <c r="D15" s="7">
        <v>3</v>
      </c>
      <c r="E15" s="7">
        <v>4</v>
      </c>
      <c r="F15" s="8">
        <v>2023</v>
      </c>
    </row>
    <row r="16" spans="1:6" x14ac:dyDescent="0.35">
      <c r="A16" s="9">
        <v>1</v>
      </c>
      <c r="B16">
        <v>100</v>
      </c>
      <c r="C16">
        <v>30</v>
      </c>
      <c r="D16">
        <v>0</v>
      </c>
      <c r="E16">
        <v>0</v>
      </c>
      <c r="F16" s="23">
        <f>SUM(B16:E16)</f>
        <v>130</v>
      </c>
    </row>
    <row r="17" spans="1:6" x14ac:dyDescent="0.35">
      <c r="A17" s="9">
        <v>2</v>
      </c>
      <c r="B17">
        <v>0</v>
      </c>
      <c r="C17">
        <v>160</v>
      </c>
      <c r="D17">
        <v>20</v>
      </c>
      <c r="E17">
        <v>0</v>
      </c>
      <c r="F17" s="23">
        <f t="shared" ref="F17:F19" si="0">SUM(B17:E17)</f>
        <v>180</v>
      </c>
    </row>
    <row r="18" spans="1:6" x14ac:dyDescent="0.35">
      <c r="A18" s="9">
        <v>3</v>
      </c>
      <c r="B18">
        <v>0</v>
      </c>
      <c r="C18">
        <v>0</v>
      </c>
      <c r="D18">
        <v>50</v>
      </c>
      <c r="E18">
        <v>5</v>
      </c>
      <c r="F18" s="23">
        <f t="shared" si="0"/>
        <v>55</v>
      </c>
    </row>
    <row r="19" spans="1:6" ht="15" thickBot="1" x14ac:dyDescent="0.4">
      <c r="A19" s="9">
        <v>4</v>
      </c>
      <c r="B19">
        <v>0</v>
      </c>
      <c r="C19">
        <v>0</v>
      </c>
      <c r="D19">
        <v>0</v>
      </c>
      <c r="E19">
        <v>15</v>
      </c>
      <c r="F19" s="23">
        <f t="shared" si="0"/>
        <v>15</v>
      </c>
    </row>
    <row r="20" spans="1:6" ht="15" thickBot="1" x14ac:dyDescent="0.4">
      <c r="A20" s="6">
        <v>2024</v>
      </c>
      <c r="B20" s="7">
        <f>SUM(B16:B19)</f>
        <v>100</v>
      </c>
      <c r="C20" s="7">
        <f t="shared" ref="C20:F20" si="1">SUM(C16:C19)</f>
        <v>190</v>
      </c>
      <c r="D20" s="7">
        <f t="shared" si="1"/>
        <v>70</v>
      </c>
      <c r="E20" s="7">
        <f t="shared" si="1"/>
        <v>20</v>
      </c>
      <c r="F20" s="8">
        <f t="shared" si="1"/>
        <v>380</v>
      </c>
    </row>
    <row r="22" spans="1:6" x14ac:dyDescent="0.35">
      <c r="A22" s="13" t="s">
        <v>33</v>
      </c>
    </row>
    <row r="23" spans="1:6" x14ac:dyDescent="0.35">
      <c r="A23" s="13"/>
    </row>
    <row r="24" spans="1:6" ht="16.5" x14ac:dyDescent="0.45">
      <c r="A24" s="24" t="s">
        <v>27</v>
      </c>
      <c r="B24" s="25">
        <f>+D17/F17</f>
        <v>0.1111111111111111</v>
      </c>
    </row>
    <row r="25" spans="1:6" x14ac:dyDescent="0.35">
      <c r="A25" s="13"/>
    </row>
    <row r="27" spans="1:6" x14ac:dyDescent="0.35">
      <c r="A27" s="13" t="s">
        <v>34</v>
      </c>
    </row>
    <row r="28" spans="1:6" x14ac:dyDescent="0.35">
      <c r="A28" s="13"/>
    </row>
    <row r="29" spans="1:6" ht="16.5" x14ac:dyDescent="0.45">
      <c r="A29" s="24" t="s">
        <v>28</v>
      </c>
      <c r="B29" s="25">
        <f>+D18/F18</f>
        <v>0.90909090909090906</v>
      </c>
    </row>
    <row r="32" spans="1:6" s="13" customFormat="1" x14ac:dyDescent="0.35">
      <c r="A32" s="13" t="s">
        <v>35</v>
      </c>
    </row>
    <row r="33" spans="1:6" ht="15" thickBot="1" x14ac:dyDescent="0.4"/>
    <row r="34" spans="1:6" ht="15" thickBot="1" x14ac:dyDescent="0.4">
      <c r="A34" s="6" t="s">
        <v>26</v>
      </c>
      <c r="B34" s="7">
        <v>1</v>
      </c>
      <c r="C34" s="7">
        <v>2</v>
      </c>
      <c r="D34" s="7">
        <v>3</v>
      </c>
      <c r="E34" s="7">
        <v>4</v>
      </c>
      <c r="F34" s="8">
        <v>2023</v>
      </c>
    </row>
    <row r="35" spans="1:6" x14ac:dyDescent="0.35">
      <c r="A35" s="9">
        <v>1</v>
      </c>
      <c r="C35" s="26"/>
      <c r="D35" s="26"/>
      <c r="F35" s="23"/>
    </row>
    <row r="36" spans="1:6" x14ac:dyDescent="0.35">
      <c r="A36" s="9">
        <v>2</v>
      </c>
      <c r="C36" s="26"/>
      <c r="D36" s="26">
        <f>+D17/$F17</f>
        <v>0.1111111111111111</v>
      </c>
      <c r="F36" s="23"/>
    </row>
    <row r="37" spans="1:6" x14ac:dyDescent="0.35">
      <c r="A37" s="9">
        <v>3</v>
      </c>
      <c r="D37" s="26">
        <f>+D18/$F18</f>
        <v>0.90909090909090906</v>
      </c>
      <c r="F37" s="23"/>
    </row>
    <row r="38" spans="1:6" ht="15" thickBot="1" x14ac:dyDescent="0.4">
      <c r="A38" s="9">
        <v>4</v>
      </c>
      <c r="D38" s="26"/>
      <c r="F38" s="23"/>
    </row>
    <row r="39" spans="1:6" ht="15" thickBot="1" x14ac:dyDescent="0.4">
      <c r="A39" s="6">
        <v>2024</v>
      </c>
      <c r="B39" s="7"/>
      <c r="C39" s="27"/>
      <c r="D39" s="7"/>
      <c r="E39" s="7"/>
      <c r="F39" s="8"/>
    </row>
    <row r="40" spans="1:6" x14ac:dyDescent="0.35">
      <c r="A40" s="2"/>
      <c r="B40" s="2"/>
      <c r="C40" s="2"/>
      <c r="D40" s="2"/>
      <c r="E40" s="2"/>
      <c r="F40" s="2"/>
    </row>
    <row r="41" spans="1:6" s="13" customFormat="1" x14ac:dyDescent="0.35">
      <c r="A41" s="13" t="s">
        <v>29</v>
      </c>
    </row>
    <row r="42" spans="1:6" s="13" customFormat="1" x14ac:dyDescent="0.35">
      <c r="A42" s="13" t="s">
        <v>30</v>
      </c>
    </row>
    <row r="43" spans="1:6" s="13" customFormat="1" x14ac:dyDescent="0.35">
      <c r="A43" s="13" t="s">
        <v>31</v>
      </c>
    </row>
    <row r="44" spans="1:6" ht="15" thickBot="1" x14ac:dyDescent="0.4"/>
    <row r="45" spans="1:6" ht="15" thickBot="1" x14ac:dyDescent="0.4">
      <c r="A45" s="6" t="s">
        <v>26</v>
      </c>
      <c r="B45" s="7">
        <v>1</v>
      </c>
      <c r="C45" s="7">
        <v>2</v>
      </c>
      <c r="D45" s="7">
        <v>3</v>
      </c>
      <c r="E45" s="7">
        <v>4</v>
      </c>
      <c r="F45" s="8">
        <v>2024</v>
      </c>
    </row>
    <row r="46" spans="1:6" x14ac:dyDescent="0.35">
      <c r="A46" s="9">
        <v>1</v>
      </c>
      <c r="B46">
        <f>+$F46*B35</f>
        <v>0</v>
      </c>
      <c r="C46" s="28">
        <f t="shared" ref="C46:E49" si="2">+$F46*C35</f>
        <v>0</v>
      </c>
      <c r="D46" s="28">
        <f t="shared" si="2"/>
        <v>0</v>
      </c>
      <c r="E46">
        <f t="shared" si="2"/>
        <v>0</v>
      </c>
      <c r="F46" s="23">
        <f>+B20</f>
        <v>100</v>
      </c>
    </row>
    <row r="47" spans="1:6" x14ac:dyDescent="0.35">
      <c r="A47" s="9">
        <v>2</v>
      </c>
      <c r="B47">
        <f>+$F47*B36</f>
        <v>0</v>
      </c>
      <c r="C47">
        <f t="shared" si="2"/>
        <v>0</v>
      </c>
      <c r="D47" s="28">
        <f t="shared" si="2"/>
        <v>21.111111111111111</v>
      </c>
      <c r="E47">
        <f t="shared" si="2"/>
        <v>0</v>
      </c>
      <c r="F47" s="23">
        <f>+C20</f>
        <v>190</v>
      </c>
    </row>
    <row r="48" spans="1:6" x14ac:dyDescent="0.35">
      <c r="A48" s="9">
        <v>3</v>
      </c>
      <c r="B48">
        <f>+$F48*B37</f>
        <v>0</v>
      </c>
      <c r="C48">
        <f t="shared" si="2"/>
        <v>0</v>
      </c>
      <c r="D48" s="28">
        <f t="shared" si="2"/>
        <v>63.636363636363633</v>
      </c>
      <c r="E48">
        <f t="shared" si="2"/>
        <v>0</v>
      </c>
      <c r="F48" s="23">
        <f>+D20</f>
        <v>70</v>
      </c>
    </row>
    <row r="49" spans="1:6" ht="15" thickBot="1" x14ac:dyDescent="0.4">
      <c r="A49" s="9">
        <v>4</v>
      </c>
      <c r="B49">
        <f>+$F49*B38</f>
        <v>0</v>
      </c>
      <c r="C49">
        <f t="shared" si="2"/>
        <v>0</v>
      </c>
      <c r="D49" s="28">
        <f t="shared" si="2"/>
        <v>0</v>
      </c>
      <c r="E49">
        <f t="shared" si="2"/>
        <v>0</v>
      </c>
      <c r="F49" s="23">
        <f>+E20</f>
        <v>20</v>
      </c>
    </row>
    <row r="50" spans="1:6" ht="15" thickBot="1" x14ac:dyDescent="0.4">
      <c r="A50" s="6">
        <v>2025</v>
      </c>
      <c r="B50" s="7">
        <f t="shared" ref="B50:F50" si="3">SUM(B46:B49)</f>
        <v>0</v>
      </c>
      <c r="C50" s="29">
        <f t="shared" si="3"/>
        <v>0</v>
      </c>
      <c r="D50" s="29">
        <f t="shared" si="3"/>
        <v>84.74747474747474</v>
      </c>
      <c r="E50" s="7">
        <f t="shared" si="3"/>
        <v>0</v>
      </c>
      <c r="F50" s="8">
        <f t="shared" si="3"/>
        <v>380</v>
      </c>
    </row>
    <row r="52" spans="1:6" x14ac:dyDescent="0.35">
      <c r="A52" s="24" t="s">
        <v>32</v>
      </c>
      <c r="B52" s="30">
        <f>+D50</f>
        <v>84.74747474747474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Compito</vt:lpstr>
      <vt:lpstr>Quesito 1</vt:lpstr>
      <vt:lpstr>Quesito 2</vt:lpstr>
      <vt:lpstr>Quesito 3</vt:lpstr>
      <vt:lpstr>Quesito 4</vt:lpstr>
      <vt:lpstr>Quesito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CANNATA ROBERTO</dc:creator>
  <cp:lastModifiedBy>CANNATA ROBERTO</cp:lastModifiedBy>
  <dcterms:created xsi:type="dcterms:W3CDTF">2024-12-28T08:47:49Z</dcterms:created>
  <dcterms:modified xsi:type="dcterms:W3CDTF">2026-07-04T14:47:26Z</dcterms:modified>
</cp:coreProperties>
</file>