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drawings/drawing2.xml" ContentType="application/vnd.openxmlformats-officedocument.drawing+xml"/>
  <Override PartName="/xl/embeddings/oleObject5.bin" ContentType="application/vnd.openxmlformats-officedocument.oleObject"/>
  <Override PartName="/xl/drawings/drawing3.xml" ContentType="application/vnd.openxmlformats-officedocument.drawing+xml"/>
  <Override PartName="/xl/embeddings/oleObject6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184\Downloads\"/>
    </mc:Choice>
  </mc:AlternateContent>
  <xr:revisionPtr revIDLastSave="0" documentId="8_{A55A5F90-6485-4733-9866-95876CEF4DA0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Colebrook" sheetId="6" r:id="rId1"/>
    <sheet name="Scimemi Veronese" sheetId="4" r:id="rId2"/>
    <sheet name="Marchetti" sheetId="5" r:id="rId3"/>
    <sheet name="Foglio2" sheetId="2" r:id="rId4"/>
    <sheet name="Foglio3" sheetId="3" r:id="rId5"/>
  </sheets>
  <definedNames>
    <definedName name="solver_adj" localSheetId="0" hidden="1">Colebrook!$D$14</definedName>
    <definedName name="solver_adj" localSheetId="2" hidden="1">Marchetti!$D$17</definedName>
    <definedName name="solver_adj" localSheetId="1" hidden="1">'Scimemi Veronese'!$D$17</definedName>
    <definedName name="solver_cvg" localSheetId="0" hidden="1">0.0001</definedName>
    <definedName name="solver_cvg" localSheetId="2" hidden="1">0.0001</definedName>
    <definedName name="solver_cvg" localSheetId="1" hidden="1">0.0001</definedName>
    <definedName name="solver_drv" localSheetId="0" hidden="1">1</definedName>
    <definedName name="solver_drv" localSheetId="2" hidden="1">1</definedName>
    <definedName name="solver_drv" localSheetId="1" hidden="1">1</definedName>
    <definedName name="solver_est" localSheetId="0" hidden="1">1</definedName>
    <definedName name="solver_est" localSheetId="2" hidden="1">1</definedName>
    <definedName name="solver_est" localSheetId="1" hidden="1">1</definedName>
    <definedName name="solver_itr" localSheetId="0" hidden="1">1000</definedName>
    <definedName name="solver_itr" localSheetId="2" hidden="1">1000</definedName>
    <definedName name="solver_itr" localSheetId="1" hidden="1">1000</definedName>
    <definedName name="solver_lin" localSheetId="0" hidden="1">2</definedName>
    <definedName name="solver_lin" localSheetId="2" hidden="1">2</definedName>
    <definedName name="solver_lin" localSheetId="1" hidden="1">2</definedName>
    <definedName name="solver_neg" localSheetId="0" hidden="1">2</definedName>
    <definedName name="solver_neg" localSheetId="2" hidden="1">2</definedName>
    <definedName name="solver_neg" localSheetId="1" hidden="1">2</definedName>
    <definedName name="solver_num" localSheetId="0" hidden="1">0</definedName>
    <definedName name="solver_num" localSheetId="2" hidden="1">0</definedName>
    <definedName name="solver_num" localSheetId="1" hidden="1">0</definedName>
    <definedName name="solver_nwt" localSheetId="0" hidden="1">1</definedName>
    <definedName name="solver_nwt" localSheetId="2" hidden="1">1</definedName>
    <definedName name="solver_nwt" localSheetId="1" hidden="1">1</definedName>
    <definedName name="solver_opt" localSheetId="0" hidden="1">Colebrook!$D$15</definedName>
    <definedName name="solver_opt" localSheetId="2" hidden="1">Marchetti!$D$18</definedName>
    <definedName name="solver_opt" localSheetId="1" hidden="1">'Scimemi Veronese'!$D$18</definedName>
    <definedName name="solver_pre" localSheetId="0" hidden="1">0.000001</definedName>
    <definedName name="solver_pre" localSheetId="2" hidden="1">0.000001</definedName>
    <definedName name="solver_pre" localSheetId="1" hidden="1">0.000001</definedName>
    <definedName name="solver_scl" localSheetId="0" hidden="1">1</definedName>
    <definedName name="solver_scl" localSheetId="2" hidden="1">1</definedName>
    <definedName name="solver_scl" localSheetId="1" hidden="1">1</definedName>
    <definedName name="solver_sho" localSheetId="0" hidden="1">2</definedName>
    <definedName name="solver_sho" localSheetId="2" hidden="1">2</definedName>
    <definedName name="solver_sho" localSheetId="1" hidden="1">2</definedName>
    <definedName name="solver_tim" localSheetId="0" hidden="1">100</definedName>
    <definedName name="solver_tim" localSheetId="2" hidden="1">100</definedName>
    <definedName name="solver_tim" localSheetId="1" hidden="1">100</definedName>
    <definedName name="solver_tol" localSheetId="0" hidden="1">0.000001</definedName>
    <definedName name="solver_tol" localSheetId="2" hidden="1">0.000001</definedName>
    <definedName name="solver_tol" localSheetId="1" hidden="1">0.000001</definedName>
    <definedName name="solver_typ" localSheetId="0" hidden="1">3</definedName>
    <definedName name="solver_typ" localSheetId="2" hidden="1">3</definedName>
    <definedName name="solver_typ" localSheetId="1" hidden="1">3</definedName>
    <definedName name="solver_val" localSheetId="0" hidden="1">0</definedName>
    <definedName name="solver_val" localSheetId="2" hidden="1">0</definedName>
    <definedName name="solver_val" localSheetId="1" hidden="1">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6" l="1"/>
  <c r="D12" i="6"/>
  <c r="D10" i="6"/>
  <c r="D11" i="6" s="1"/>
  <c r="D5" i="6"/>
  <c r="D10" i="5"/>
  <c r="D7" i="5"/>
  <c r="D2" i="5" s="1"/>
  <c r="D6" i="5"/>
  <c r="D10" i="4"/>
  <c r="D12" i="4" s="1"/>
  <c r="D7" i="4"/>
  <c r="D2" i="4" s="1"/>
  <c r="D6" i="4"/>
  <c r="D16" i="6" l="1"/>
  <c r="D17" i="6" s="1"/>
  <c r="D6" i="6"/>
  <c r="D2" i="6" s="1"/>
  <c r="D13" i="6"/>
  <c r="D15" i="6" s="1"/>
  <c r="D12" i="5"/>
  <c r="D3" i="5"/>
  <c r="D3" i="4"/>
</calcChain>
</file>

<file path=xl/sharedStrings.xml><?xml version="1.0" encoding="utf-8"?>
<sst xmlns="http://schemas.openxmlformats.org/spreadsheetml/2006/main" count="91" uniqueCount="39">
  <si>
    <t>Diametro esterno</t>
  </si>
  <si>
    <t>m</t>
  </si>
  <si>
    <t>Spessore</t>
  </si>
  <si>
    <t>diametro interno</t>
  </si>
  <si>
    <t>Lunghezza</t>
  </si>
  <si>
    <t>velocità</t>
  </si>
  <si>
    <t>m/s</t>
  </si>
  <si>
    <t>portata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</si>
  <si>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/s</t>
    </r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</si>
  <si>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/h</t>
    </r>
  </si>
  <si>
    <t>sezione utile</t>
  </si>
  <si>
    <r>
      <t>m</t>
    </r>
    <r>
      <rPr>
        <vertAlign val="superscript"/>
        <sz val="11"/>
        <color theme="1"/>
        <rFont val="Calibri"/>
        <family val="2"/>
        <scheme val="minor"/>
      </rPr>
      <t>2</t>
    </r>
  </si>
  <si>
    <t>Tipo di tubo</t>
  </si>
  <si>
    <t>scabrosità relativa</t>
  </si>
  <si>
    <t>scabrosità assoluta</t>
  </si>
  <si>
    <t>mm</t>
  </si>
  <si>
    <t>numero di Reynolds</t>
  </si>
  <si>
    <r>
      <t>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/s</t>
    </r>
  </si>
  <si>
    <t>Fattore di resistenza</t>
  </si>
  <si>
    <t>Eq Colebrook</t>
  </si>
  <si>
    <t>cadente</t>
  </si>
  <si>
    <t>viscosità cinematica</t>
  </si>
  <si>
    <t>m/km</t>
  </si>
  <si>
    <t>m/m</t>
  </si>
  <si>
    <t>perdita di carico</t>
  </si>
  <si>
    <t>n</t>
  </si>
  <si>
    <r>
      <rPr>
        <sz val="14.3"/>
        <color theme="1"/>
        <rFont val="Symbol"/>
        <family val="1"/>
        <charset val="2"/>
      </rPr>
      <t>e</t>
    </r>
    <r>
      <rPr>
        <sz val="18.600000000000001"/>
        <color theme="1"/>
        <rFont val="Calibri"/>
        <family val="2"/>
      </rPr>
      <t>/</t>
    </r>
    <r>
      <rPr>
        <sz val="14"/>
        <color theme="1"/>
        <rFont val="Calibri"/>
        <family val="2"/>
      </rPr>
      <t>D</t>
    </r>
  </si>
  <si>
    <t>e</t>
  </si>
  <si>
    <t>D</t>
  </si>
  <si>
    <t>s</t>
  </si>
  <si>
    <t>Q</t>
  </si>
  <si>
    <t>v</t>
  </si>
  <si>
    <t>l/s</t>
  </si>
  <si>
    <t>Perdita di carico</t>
  </si>
  <si>
    <t>km</t>
  </si>
  <si>
    <t>coeff. magg. cadente</t>
  </si>
  <si>
    <t>acciaio internamente bitumato</t>
  </si>
  <si>
    <t>acciaio nuovo zincato</t>
  </si>
  <si>
    <t>acciaio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</si>
</sst>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0.0000"/>
    <numFmt numFmtId="165" formatCode="0.000"/>
    <numFmt numFmtId="166" formatCode="0.0"/>
    <numFmt numFmtId="167" formatCode="_-* #,##0_-;\-* #,##0_-;_-* &quot;-&quot;??_-;_-@_-"/>
    <numFmt numFmtId="168" formatCode="_-* #,##0.000_-;\-* #,##0.000_-;_-* &quot;-&quot;??_-;_-@_-"/>
    <numFmt numFmtId="169" formatCode="_-* #,##0.0000_-;\-* #,##0.0000_-;_-* &quot;-&quot;??_-;_-@_-"/>
    <numFmt numFmtId="170" formatCode="0.000000"/>
    <numFmt numFmtId="171" formatCode="0.0000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14.3"/>
      <color theme="1"/>
      <name val="Calibri"/>
      <family val="2"/>
    </font>
    <font>
      <sz val="14.3"/>
      <color theme="1"/>
      <name val="Symbol"/>
      <family val="1"/>
      <charset val="2"/>
    </font>
    <font>
      <sz val="18.600000000000001"/>
      <color theme="1"/>
      <name val="Calibri"/>
      <family val="2"/>
    </font>
    <font>
      <sz val="14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right"/>
    </xf>
    <xf numFmtId="164" fontId="0" fillId="0" borderId="0" xfId="0" applyNumberFormat="1"/>
    <xf numFmtId="165" fontId="0" fillId="0" borderId="0" xfId="0" applyNumberFormat="1"/>
    <xf numFmtId="2" fontId="0" fillId="0" borderId="0" xfId="0" applyNumberFormat="1"/>
    <xf numFmtId="166" fontId="0" fillId="0" borderId="0" xfId="0" applyNumberFormat="1"/>
    <xf numFmtId="1" fontId="0" fillId="0" borderId="0" xfId="0" applyNumberFormat="1"/>
    <xf numFmtId="170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171" fontId="0" fillId="0" borderId="0" xfId="0" applyNumberFormat="1" applyAlignment="1">
      <alignment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/>
    </xf>
    <xf numFmtId="170" fontId="2" fillId="0" borderId="0" xfId="0" applyNumberFormat="1" applyFont="1"/>
    <xf numFmtId="11" fontId="2" fillId="0" borderId="0" xfId="0" applyNumberFormat="1" applyFont="1"/>
    <xf numFmtId="164" fontId="0" fillId="0" borderId="0" xfId="0" applyNumberFormat="1" applyAlignment="1">
      <alignment vertical="center"/>
    </xf>
    <xf numFmtId="167" fontId="0" fillId="0" borderId="0" xfId="1" applyNumberFormat="1" applyFont="1" applyAlignment="1">
      <alignment vertical="center"/>
    </xf>
    <xf numFmtId="168" fontId="0" fillId="0" borderId="0" xfId="1" applyNumberFormat="1" applyFont="1" applyAlignment="1">
      <alignment vertical="center"/>
    </xf>
    <xf numFmtId="169" fontId="0" fillId="0" borderId="0" xfId="1" applyNumberFormat="1" applyFont="1" applyAlignment="1">
      <alignment vertical="center"/>
    </xf>
    <xf numFmtId="164" fontId="2" fillId="0" borderId="0" xfId="0" applyNumberFormat="1" applyFont="1" applyAlignment="1">
      <alignment horizontal="right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14</xdr:row>
          <xdr:rowOff>19050</xdr:rowOff>
        </xdr:from>
        <xdr:to>
          <xdr:col>2</xdr:col>
          <xdr:colOff>0</xdr:colOff>
          <xdr:row>15</xdr:row>
          <xdr:rowOff>0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DCB1E94A-E9C6-4C1A-A690-97D383327B0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942975</xdr:colOff>
          <xdr:row>15</xdr:row>
          <xdr:rowOff>28575</xdr:rowOff>
        </xdr:from>
        <xdr:to>
          <xdr:col>2</xdr:col>
          <xdr:colOff>0</xdr:colOff>
          <xdr:row>16</xdr:row>
          <xdr:rowOff>9525</xdr:rowOff>
        </xdr:to>
        <xdr:sp macro="" textlink="">
          <xdr:nvSpPr>
            <xdr:cNvPr id="4098" name="Object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20BBD24C-4D33-480F-80BF-FAF4D56AEF5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1019175</xdr:colOff>
          <xdr:row>12</xdr:row>
          <xdr:rowOff>47625</xdr:rowOff>
        </xdr:from>
        <xdr:to>
          <xdr:col>1</xdr:col>
          <xdr:colOff>2286000</xdr:colOff>
          <xdr:row>13</xdr:row>
          <xdr:rowOff>0</xdr:rowOff>
        </xdr:to>
        <xdr:sp macro="" textlink="">
          <xdr:nvSpPr>
            <xdr:cNvPr id="4099" name="Object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C3EE123F-7C05-4673-A251-2EBF1071C00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1095375</xdr:colOff>
          <xdr:row>13</xdr:row>
          <xdr:rowOff>28575</xdr:rowOff>
        </xdr:from>
        <xdr:to>
          <xdr:col>1</xdr:col>
          <xdr:colOff>2286000</xdr:colOff>
          <xdr:row>14</xdr:row>
          <xdr:rowOff>0</xdr:rowOff>
        </xdr:to>
        <xdr:sp macro="" textlink="">
          <xdr:nvSpPr>
            <xdr:cNvPr id="4100" name="Object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CA1F3C5A-399E-4726-AE46-CD44B514933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9</xdr:row>
          <xdr:rowOff>28575</xdr:rowOff>
        </xdr:from>
        <xdr:to>
          <xdr:col>1</xdr:col>
          <xdr:colOff>1676400</xdr:colOff>
          <xdr:row>9</xdr:row>
          <xdr:rowOff>571500</xdr:rowOff>
        </xdr:to>
        <xdr:sp macro="" textlink="">
          <xdr:nvSpPr>
            <xdr:cNvPr id="2053" name="Object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368A58E3-91EF-CCA6-CAB5-A91C3BD1DE4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9</xdr:row>
          <xdr:rowOff>19050</xdr:rowOff>
        </xdr:from>
        <xdr:to>
          <xdr:col>1</xdr:col>
          <xdr:colOff>2133600</xdr:colOff>
          <xdr:row>10</xdr:row>
          <xdr:rowOff>0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E7F8E313-F052-E8E6-39ED-6243C44A991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0" Type="http://schemas.openxmlformats.org/officeDocument/2006/relationships/oleObject" Target="../embeddings/oleObject4.bin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emf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5.emf"/><Relationship Id="rId4" Type="http://schemas.openxmlformats.org/officeDocument/2006/relationships/oleObject" Target="../embeddings/oleObject5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6.emf"/><Relationship Id="rId4" Type="http://schemas.openxmlformats.org/officeDocument/2006/relationships/oleObject" Target="../embeddings/oleObject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15CBF-4AA4-40CD-B52B-B5E7080BE61B}">
  <dimension ref="A1:D17"/>
  <sheetViews>
    <sheetView tabSelected="1" zoomScale="130" zoomScaleNormal="130" workbookViewId="0">
      <selection activeCell="G8" sqref="G8"/>
    </sheetView>
  </sheetViews>
  <sheetFormatPr defaultRowHeight="15" x14ac:dyDescent="0.25"/>
  <cols>
    <col min="1" max="1" width="21.7109375" customWidth="1"/>
    <col min="2" max="2" width="35.42578125" style="11" customWidth="1"/>
    <col min="3" max="3" width="4.85546875" style="1" bestFit="1" customWidth="1"/>
    <col min="4" max="4" width="17.28515625" style="2" bestFit="1" customWidth="1"/>
  </cols>
  <sheetData>
    <row r="1" spans="1:4" ht="17.25" x14ac:dyDescent="0.25">
      <c r="A1" t="s">
        <v>7</v>
      </c>
      <c r="B1" s="11" t="s">
        <v>30</v>
      </c>
      <c r="C1" s="1" t="s">
        <v>8</v>
      </c>
      <c r="D1" s="2">
        <v>8.0000000000000002E-3</v>
      </c>
    </row>
    <row r="2" spans="1:4" ht="17.25" x14ac:dyDescent="0.25">
      <c r="A2" t="s">
        <v>7</v>
      </c>
      <c r="C2" s="1" t="s">
        <v>9</v>
      </c>
      <c r="D2" s="4">
        <f>+D1*3600</f>
        <v>28.8</v>
      </c>
    </row>
    <row r="3" spans="1:4" x14ac:dyDescent="0.25">
      <c r="A3" t="s">
        <v>0</v>
      </c>
      <c r="C3" s="1" t="s">
        <v>1</v>
      </c>
      <c r="D3" s="2">
        <v>0.108</v>
      </c>
    </row>
    <row r="4" spans="1:4" x14ac:dyDescent="0.25">
      <c r="A4" t="s">
        <v>2</v>
      </c>
      <c r="B4" s="11" t="s">
        <v>29</v>
      </c>
      <c r="C4" s="1" t="s">
        <v>1</v>
      </c>
      <c r="D4" s="2">
        <v>3.5999999999999999E-3</v>
      </c>
    </row>
    <row r="5" spans="1:4" x14ac:dyDescent="0.25">
      <c r="A5" t="s">
        <v>3</v>
      </c>
      <c r="B5" s="11" t="s">
        <v>28</v>
      </c>
      <c r="C5" s="1" t="s">
        <v>1</v>
      </c>
      <c r="D5" s="2">
        <f>+D3-2*D4</f>
        <v>0.1008</v>
      </c>
    </row>
    <row r="6" spans="1:4" ht="17.25" x14ac:dyDescent="0.25">
      <c r="A6" t="s">
        <v>10</v>
      </c>
      <c r="C6" s="1" t="s">
        <v>11</v>
      </c>
      <c r="D6" s="7">
        <f>+PI()*(D5^2)/4</f>
        <v>7.980147994942649E-3</v>
      </c>
    </row>
    <row r="7" spans="1:4" x14ac:dyDescent="0.25">
      <c r="A7" t="s">
        <v>5</v>
      </c>
      <c r="B7" s="11" t="s">
        <v>31</v>
      </c>
      <c r="C7" s="1" t="s">
        <v>6</v>
      </c>
      <c r="D7" s="2">
        <f>+D1/D6</f>
        <v>1.0024876737962669</v>
      </c>
    </row>
    <row r="8" spans="1:4" x14ac:dyDescent="0.25">
      <c r="A8" t="s">
        <v>4</v>
      </c>
      <c r="C8" s="1" t="s">
        <v>1</v>
      </c>
      <c r="D8" s="6">
        <v>1000</v>
      </c>
    </row>
    <row r="9" spans="1:4" x14ac:dyDescent="0.25">
      <c r="A9" t="s">
        <v>12</v>
      </c>
      <c r="D9" s="21" t="s">
        <v>38</v>
      </c>
    </row>
    <row r="10" spans="1:4" x14ac:dyDescent="0.25">
      <c r="A10" t="s">
        <v>14</v>
      </c>
      <c r="B10" s="12" t="s">
        <v>27</v>
      </c>
      <c r="C10" s="1" t="s">
        <v>1</v>
      </c>
      <c r="D10" s="15">
        <f>0.1/1000</f>
        <v>1E-4</v>
      </c>
    </row>
    <row r="11" spans="1:4" ht="24.75" x14ac:dyDescent="0.4">
      <c r="A11" t="s">
        <v>13</v>
      </c>
      <c r="B11" s="14" t="s">
        <v>26</v>
      </c>
      <c r="D11" s="2">
        <f>+D10/(D5)</f>
        <v>9.9206349206349201E-4</v>
      </c>
    </row>
    <row r="12" spans="1:4" ht="17.25" x14ac:dyDescent="0.25">
      <c r="A12" t="s">
        <v>21</v>
      </c>
      <c r="B12" s="12" t="s">
        <v>25</v>
      </c>
      <c r="C12" s="1" t="s">
        <v>17</v>
      </c>
      <c r="D12" s="16">
        <f>1.24*10^-6</f>
        <v>1.24E-6</v>
      </c>
    </row>
    <row r="13" spans="1:4" s="8" customFormat="1" ht="40.35" customHeight="1" x14ac:dyDescent="0.25">
      <c r="A13" s="8" t="s">
        <v>16</v>
      </c>
      <c r="B13" s="13"/>
      <c r="C13" s="9"/>
      <c r="D13" s="18">
        <f>+D7*D5/D12</f>
        <v>81492.546386019108</v>
      </c>
    </row>
    <row r="14" spans="1:4" s="8" customFormat="1" ht="57" customHeight="1" x14ac:dyDescent="0.25">
      <c r="A14" s="8" t="s">
        <v>18</v>
      </c>
      <c r="B14" s="13"/>
      <c r="C14" s="9"/>
      <c r="D14" s="20">
        <v>2.2608000334446501E-2</v>
      </c>
    </row>
    <row r="15" spans="1:4" s="8" customFormat="1" ht="40.35" customHeight="1" x14ac:dyDescent="0.25">
      <c r="A15" s="8" t="s">
        <v>19</v>
      </c>
      <c r="B15" s="13"/>
      <c r="C15" s="9"/>
      <c r="D15" s="10">
        <f>+D14^-0.5+2*LOG(D11/3.71+2.51/D13*D14^-0.5)</f>
        <v>-9.3709867937885605E-4</v>
      </c>
    </row>
    <row r="16" spans="1:4" s="8" customFormat="1" ht="40.35" customHeight="1" x14ac:dyDescent="0.25">
      <c r="A16" s="8" t="s">
        <v>20</v>
      </c>
      <c r="B16" s="13"/>
      <c r="C16" s="9" t="s">
        <v>23</v>
      </c>
      <c r="D16" s="17">
        <f>+D14*(D7^2)/2/9.81/D5</f>
        <v>1.1488430428420468E-2</v>
      </c>
    </row>
    <row r="17" spans="1:4" x14ac:dyDescent="0.25">
      <c r="A17" t="s">
        <v>24</v>
      </c>
      <c r="C17" s="1" t="s">
        <v>1</v>
      </c>
      <c r="D17" s="3">
        <f>+D16*D8</f>
        <v>11.488430428420468</v>
      </c>
    </row>
  </sheetData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Equation.3" shapeId="4097" r:id="rId4">
          <objectPr defaultSize="0" autoPict="0" r:id="rId5">
            <anchor moveWithCells="1">
              <from>
                <xdr:col>1</xdr:col>
                <xdr:colOff>19050</xdr:colOff>
                <xdr:row>14</xdr:row>
                <xdr:rowOff>19050</xdr:rowOff>
              </from>
              <to>
                <xdr:col>2</xdr:col>
                <xdr:colOff>0</xdr:colOff>
                <xdr:row>15</xdr:row>
                <xdr:rowOff>0</xdr:rowOff>
              </to>
            </anchor>
          </objectPr>
        </oleObject>
      </mc:Choice>
      <mc:Fallback>
        <oleObject progId="Equation.3" shapeId="4097" r:id="rId4"/>
      </mc:Fallback>
    </mc:AlternateContent>
    <mc:AlternateContent xmlns:mc="http://schemas.openxmlformats.org/markup-compatibility/2006">
      <mc:Choice Requires="x14">
        <oleObject progId="Equation.3" shapeId="4098" r:id="rId6">
          <objectPr defaultSize="0" autoPict="0" r:id="rId7">
            <anchor moveWithCells="1">
              <from>
                <xdr:col>1</xdr:col>
                <xdr:colOff>942975</xdr:colOff>
                <xdr:row>15</xdr:row>
                <xdr:rowOff>28575</xdr:rowOff>
              </from>
              <to>
                <xdr:col>2</xdr:col>
                <xdr:colOff>0</xdr:colOff>
                <xdr:row>16</xdr:row>
                <xdr:rowOff>9525</xdr:rowOff>
              </to>
            </anchor>
          </objectPr>
        </oleObject>
      </mc:Choice>
      <mc:Fallback>
        <oleObject progId="Equation.3" shapeId="4098" r:id="rId6"/>
      </mc:Fallback>
    </mc:AlternateContent>
    <mc:AlternateContent xmlns:mc="http://schemas.openxmlformats.org/markup-compatibility/2006">
      <mc:Choice Requires="x14">
        <oleObject progId="Equation.3" shapeId="4099" r:id="rId8">
          <objectPr defaultSize="0" autoPict="0" r:id="rId9">
            <anchor moveWithCells="1">
              <from>
                <xdr:col>1</xdr:col>
                <xdr:colOff>1019175</xdr:colOff>
                <xdr:row>12</xdr:row>
                <xdr:rowOff>47625</xdr:rowOff>
              </from>
              <to>
                <xdr:col>1</xdr:col>
                <xdr:colOff>2286000</xdr:colOff>
                <xdr:row>13</xdr:row>
                <xdr:rowOff>0</xdr:rowOff>
              </to>
            </anchor>
          </objectPr>
        </oleObject>
      </mc:Choice>
      <mc:Fallback>
        <oleObject progId="Equation.3" shapeId="4099" r:id="rId8"/>
      </mc:Fallback>
    </mc:AlternateContent>
    <mc:AlternateContent xmlns:mc="http://schemas.openxmlformats.org/markup-compatibility/2006">
      <mc:Choice Requires="x14">
        <oleObject progId="Equation.3" shapeId="4100" r:id="rId10">
          <objectPr defaultSize="0" autoPict="0" r:id="rId11">
            <anchor moveWithCells="1">
              <from>
                <xdr:col>1</xdr:col>
                <xdr:colOff>1095375</xdr:colOff>
                <xdr:row>13</xdr:row>
                <xdr:rowOff>28575</xdr:rowOff>
              </from>
              <to>
                <xdr:col>1</xdr:col>
                <xdr:colOff>2286000</xdr:colOff>
                <xdr:row>14</xdr:row>
                <xdr:rowOff>0</xdr:rowOff>
              </to>
            </anchor>
          </objectPr>
        </oleObject>
      </mc:Choice>
      <mc:Fallback>
        <oleObject progId="Equation.3" shapeId="4100" r:id="rId10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0"/>
  <sheetViews>
    <sheetView zoomScale="130" zoomScaleNormal="130" workbookViewId="0">
      <selection activeCell="B27" sqref="B27"/>
    </sheetView>
  </sheetViews>
  <sheetFormatPr defaultRowHeight="15" x14ac:dyDescent="0.25"/>
  <cols>
    <col min="1" max="1" width="21.7109375" customWidth="1"/>
    <col min="2" max="2" width="19.7109375" style="11" customWidth="1"/>
    <col min="3" max="3" width="4.85546875" style="1" bestFit="1" customWidth="1"/>
    <col min="4" max="4" width="12.7109375" style="2" customWidth="1"/>
  </cols>
  <sheetData>
    <row r="1" spans="1:4" x14ac:dyDescent="0.25">
      <c r="A1" t="s">
        <v>5</v>
      </c>
      <c r="B1" s="11" t="s">
        <v>31</v>
      </c>
      <c r="C1" s="1" t="s">
        <v>6</v>
      </c>
      <c r="D1" s="2">
        <v>1</v>
      </c>
    </row>
    <row r="2" spans="1:4" x14ac:dyDescent="0.25">
      <c r="A2" t="s">
        <v>7</v>
      </c>
      <c r="B2" s="11" t="s">
        <v>30</v>
      </c>
      <c r="C2" s="1" t="s">
        <v>32</v>
      </c>
      <c r="D2" s="2">
        <f>+D1*D7*1000</f>
        <v>7.9801479949426488</v>
      </c>
    </row>
    <row r="3" spans="1:4" ht="17.25" x14ac:dyDescent="0.25">
      <c r="A3" t="s">
        <v>7</v>
      </c>
      <c r="C3" s="1" t="s">
        <v>9</v>
      </c>
      <c r="D3" s="4">
        <f>+D2*3.6</f>
        <v>28.728532781793536</v>
      </c>
    </row>
    <row r="4" spans="1:4" x14ac:dyDescent="0.25">
      <c r="A4" t="s">
        <v>0</v>
      </c>
      <c r="C4" s="1" t="s">
        <v>15</v>
      </c>
      <c r="D4" s="2">
        <v>108</v>
      </c>
    </row>
    <row r="5" spans="1:4" x14ac:dyDescent="0.25">
      <c r="A5" t="s">
        <v>2</v>
      </c>
      <c r="B5" s="11" t="s">
        <v>29</v>
      </c>
      <c r="C5" s="1" t="s">
        <v>15</v>
      </c>
      <c r="D5" s="2">
        <v>3.6</v>
      </c>
    </row>
    <row r="6" spans="1:4" x14ac:dyDescent="0.25">
      <c r="A6" t="s">
        <v>3</v>
      </c>
      <c r="B6" s="11" t="s">
        <v>28</v>
      </c>
      <c r="C6" s="1" t="s">
        <v>1</v>
      </c>
      <c r="D6" s="2">
        <f>+D4-2*D5</f>
        <v>100.8</v>
      </c>
    </row>
    <row r="7" spans="1:4" ht="17.25" x14ac:dyDescent="0.25">
      <c r="A7" t="s">
        <v>10</v>
      </c>
      <c r="C7" s="1" t="s">
        <v>11</v>
      </c>
      <c r="D7" s="7">
        <f>+PI()*(D6^2)/4/1000000</f>
        <v>7.980147994942649E-3</v>
      </c>
    </row>
    <row r="8" spans="1:4" x14ac:dyDescent="0.25">
      <c r="A8" t="s">
        <v>4</v>
      </c>
      <c r="C8" s="1" t="s">
        <v>34</v>
      </c>
      <c r="D8" s="6">
        <v>1</v>
      </c>
    </row>
    <row r="9" spans="1:4" x14ac:dyDescent="0.25">
      <c r="A9" t="s">
        <v>12</v>
      </c>
      <c r="D9" s="21" t="s">
        <v>36</v>
      </c>
    </row>
    <row r="10" spans="1:4" s="8" customFormat="1" ht="37.5" customHeight="1" x14ac:dyDescent="0.25">
      <c r="A10" s="8" t="s">
        <v>20</v>
      </c>
      <c r="B10" s="13"/>
      <c r="C10" s="9" t="s">
        <v>22</v>
      </c>
      <c r="D10" s="19">
        <f>6.81*10^8*D2^1.82*D4^-4.71</f>
        <v>7.8955273912268344</v>
      </c>
    </row>
    <row r="11" spans="1:4" s="8" customFormat="1" x14ac:dyDescent="0.25">
      <c r="A11" s="8" t="s">
        <v>35</v>
      </c>
      <c r="B11" s="13"/>
      <c r="C11" s="9"/>
      <c r="D11" s="19">
        <v>1.25</v>
      </c>
    </row>
    <row r="12" spans="1:4" x14ac:dyDescent="0.25">
      <c r="A12" t="s">
        <v>33</v>
      </c>
      <c r="C12" s="1" t="s">
        <v>1</v>
      </c>
      <c r="D12" s="3">
        <f>+D10*D8*D11</f>
        <v>9.8694092390335424</v>
      </c>
    </row>
    <row r="13" spans="1:4" x14ac:dyDescent="0.25">
      <c r="B13" s="12"/>
      <c r="D13" s="15"/>
    </row>
    <row r="14" spans="1:4" ht="18.75" x14ac:dyDescent="0.3">
      <c r="B14" s="14"/>
    </row>
    <row r="15" spans="1:4" x14ac:dyDescent="0.25">
      <c r="B15" s="12"/>
      <c r="D15" s="16"/>
    </row>
    <row r="16" spans="1:4" s="8" customFormat="1" ht="40.35" customHeight="1" x14ac:dyDescent="0.25">
      <c r="B16" s="13"/>
      <c r="C16" s="9"/>
      <c r="D16" s="18"/>
    </row>
    <row r="17" spans="2:4" s="8" customFormat="1" ht="57" customHeight="1" x14ac:dyDescent="0.25">
      <c r="B17" s="13"/>
      <c r="C17" s="9"/>
      <c r="D17" s="20"/>
    </row>
    <row r="18" spans="2:4" s="8" customFormat="1" ht="40.35" customHeight="1" x14ac:dyDescent="0.25">
      <c r="B18" s="13"/>
      <c r="C18" s="9"/>
      <c r="D18" s="10"/>
    </row>
    <row r="19" spans="2:4" s="8" customFormat="1" ht="40.35" customHeight="1" x14ac:dyDescent="0.25">
      <c r="B19" s="13"/>
      <c r="C19" s="9"/>
      <c r="D19" s="17"/>
    </row>
    <row r="20" spans="2:4" x14ac:dyDescent="0.25">
      <c r="D20" s="3"/>
    </row>
  </sheetData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Equation.3" shapeId="2053" r:id="rId4">
          <objectPr defaultSize="0" r:id="rId5">
            <anchor moveWithCells="1">
              <from>
                <xdr:col>1</xdr:col>
                <xdr:colOff>85725</xdr:colOff>
                <xdr:row>9</xdr:row>
                <xdr:rowOff>28575</xdr:rowOff>
              </from>
              <to>
                <xdr:col>1</xdr:col>
                <xdr:colOff>1676400</xdr:colOff>
                <xdr:row>9</xdr:row>
                <xdr:rowOff>571500</xdr:rowOff>
              </to>
            </anchor>
          </objectPr>
        </oleObject>
      </mc:Choice>
      <mc:Fallback>
        <oleObject progId="Equation.3" shapeId="2053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0"/>
  <sheetViews>
    <sheetView zoomScale="130" zoomScaleNormal="130" workbookViewId="0">
      <selection activeCell="D27" sqref="D27"/>
    </sheetView>
  </sheetViews>
  <sheetFormatPr defaultRowHeight="15" x14ac:dyDescent="0.25"/>
  <cols>
    <col min="1" max="1" width="21.7109375" customWidth="1"/>
    <col min="2" max="2" width="22.85546875" style="11" customWidth="1"/>
    <col min="3" max="3" width="4.85546875" style="1" bestFit="1" customWidth="1"/>
    <col min="4" max="4" width="12.28515625" style="2" customWidth="1"/>
  </cols>
  <sheetData>
    <row r="1" spans="1:4" x14ac:dyDescent="0.25">
      <c r="A1" t="s">
        <v>5</v>
      </c>
      <c r="B1" s="11" t="s">
        <v>31</v>
      </c>
      <c r="C1" s="1" t="s">
        <v>6</v>
      </c>
      <c r="D1" s="4">
        <v>1</v>
      </c>
    </row>
    <row r="2" spans="1:4" x14ac:dyDescent="0.25">
      <c r="A2" t="s">
        <v>7</v>
      </c>
      <c r="B2" s="11" t="s">
        <v>30</v>
      </c>
      <c r="C2" s="1" t="s">
        <v>32</v>
      </c>
      <c r="D2" s="3">
        <f>+D1*D7*1000</f>
        <v>7.9801479949426488</v>
      </c>
    </row>
    <row r="3" spans="1:4" ht="17.25" x14ac:dyDescent="0.25">
      <c r="A3" t="s">
        <v>7</v>
      </c>
      <c r="C3" s="1" t="s">
        <v>9</v>
      </c>
      <c r="D3" s="4">
        <f>+D2*3.6</f>
        <v>28.728532781793536</v>
      </c>
    </row>
    <row r="4" spans="1:4" x14ac:dyDescent="0.25">
      <c r="A4" t="s">
        <v>0</v>
      </c>
      <c r="C4" s="1" t="s">
        <v>15</v>
      </c>
      <c r="D4" s="5">
        <v>108</v>
      </c>
    </row>
    <row r="5" spans="1:4" x14ac:dyDescent="0.25">
      <c r="A5" t="s">
        <v>2</v>
      </c>
      <c r="B5" s="11" t="s">
        <v>29</v>
      </c>
      <c r="C5" s="1" t="s">
        <v>15</v>
      </c>
      <c r="D5" s="5">
        <v>3.6</v>
      </c>
    </row>
    <row r="6" spans="1:4" x14ac:dyDescent="0.25">
      <c r="A6" t="s">
        <v>3</v>
      </c>
      <c r="B6" s="11" t="s">
        <v>28</v>
      </c>
      <c r="C6" s="1" t="s">
        <v>1</v>
      </c>
      <c r="D6" s="5">
        <f>+D4-2*D5</f>
        <v>100.8</v>
      </c>
    </row>
    <row r="7" spans="1:4" ht="17.25" x14ac:dyDescent="0.25">
      <c r="A7" t="s">
        <v>10</v>
      </c>
      <c r="C7" s="1" t="s">
        <v>11</v>
      </c>
      <c r="D7" s="7">
        <f>+PI()*(D6^2)/4/1000000</f>
        <v>7.980147994942649E-3</v>
      </c>
    </row>
    <row r="8" spans="1:4" x14ac:dyDescent="0.25">
      <c r="A8" t="s">
        <v>4</v>
      </c>
      <c r="C8" s="1" t="s">
        <v>34</v>
      </c>
      <c r="D8" s="6">
        <v>1</v>
      </c>
    </row>
    <row r="9" spans="1:4" x14ac:dyDescent="0.25">
      <c r="A9" t="s">
        <v>12</v>
      </c>
      <c r="D9" s="21" t="s">
        <v>37</v>
      </c>
    </row>
    <row r="10" spans="1:4" s="8" customFormat="1" ht="37.5" customHeight="1" x14ac:dyDescent="0.25">
      <c r="A10" s="8" t="s">
        <v>20</v>
      </c>
      <c r="B10" s="13"/>
      <c r="C10" s="9" t="s">
        <v>22</v>
      </c>
      <c r="D10" s="19">
        <f>6.81*10^8*D2^1.83*D4^-4.83</f>
        <v>4.5961098846296942</v>
      </c>
    </row>
    <row r="11" spans="1:4" s="8" customFormat="1" x14ac:dyDescent="0.25">
      <c r="A11" s="8" t="s">
        <v>35</v>
      </c>
      <c r="B11" s="13"/>
      <c r="C11" s="9"/>
      <c r="D11" s="19">
        <v>1</v>
      </c>
    </row>
    <row r="12" spans="1:4" x14ac:dyDescent="0.25">
      <c r="A12" t="s">
        <v>33</v>
      </c>
      <c r="C12" s="1" t="s">
        <v>1</v>
      </c>
      <c r="D12" s="3">
        <f>+D10*D8*D11</f>
        <v>4.5961098846296942</v>
      </c>
    </row>
    <row r="13" spans="1:4" x14ac:dyDescent="0.25">
      <c r="B13" s="12"/>
      <c r="D13" s="15"/>
    </row>
    <row r="14" spans="1:4" ht="18.75" x14ac:dyDescent="0.3">
      <c r="B14" s="14"/>
    </row>
    <row r="15" spans="1:4" x14ac:dyDescent="0.25">
      <c r="B15" s="12"/>
      <c r="D15" s="16"/>
    </row>
    <row r="16" spans="1:4" s="8" customFormat="1" ht="40.35" customHeight="1" x14ac:dyDescent="0.25">
      <c r="B16" s="13"/>
      <c r="C16" s="9"/>
      <c r="D16" s="18"/>
    </row>
    <row r="17" spans="2:4" s="8" customFormat="1" ht="57" customHeight="1" x14ac:dyDescent="0.25">
      <c r="B17" s="13"/>
      <c r="C17" s="9"/>
      <c r="D17" s="20"/>
    </row>
    <row r="18" spans="2:4" s="8" customFormat="1" ht="40.35" customHeight="1" x14ac:dyDescent="0.25">
      <c r="B18" s="13"/>
      <c r="C18" s="9"/>
      <c r="D18" s="10"/>
    </row>
    <row r="19" spans="2:4" s="8" customFormat="1" ht="40.35" customHeight="1" x14ac:dyDescent="0.25">
      <c r="B19" s="13"/>
      <c r="C19" s="9"/>
      <c r="D19" s="17"/>
    </row>
    <row r="20" spans="2:4" x14ac:dyDescent="0.25">
      <c r="D20" s="3"/>
    </row>
  </sheetData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Equation.3" shapeId="3073" r:id="rId4">
          <objectPr defaultSize="0" r:id="rId5">
            <anchor moveWithCells="1">
              <from>
                <xdr:col>1</xdr:col>
                <xdr:colOff>19050</xdr:colOff>
                <xdr:row>9</xdr:row>
                <xdr:rowOff>19050</xdr:rowOff>
              </from>
              <to>
                <xdr:col>1</xdr:col>
                <xdr:colOff>2133600</xdr:colOff>
                <xdr:row>10</xdr:row>
                <xdr:rowOff>0</xdr:rowOff>
              </to>
            </anchor>
          </objectPr>
        </oleObject>
      </mc:Choice>
      <mc:Fallback>
        <oleObject progId="Equation.3" shapeId="3073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Colebrook</vt:lpstr>
      <vt:lpstr>Scimemi Veronese</vt:lpstr>
      <vt:lpstr>Marchetti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Amministratore</dc:creator>
  <cp:lastModifiedBy>BOSCOLO MARCO</cp:lastModifiedBy>
  <cp:lastPrinted>2010-05-11T12:29:12Z</cp:lastPrinted>
  <dcterms:created xsi:type="dcterms:W3CDTF">2010-05-11T09:21:56Z</dcterms:created>
  <dcterms:modified xsi:type="dcterms:W3CDTF">2025-12-12T09:43:22Z</dcterms:modified>
</cp:coreProperties>
</file>